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U:\IFP_NEW\5_MATERIALY\5_3_Strategicke_materialy\Program_stability\2019\na_web\"/>
    </mc:Choice>
  </mc:AlternateContent>
  <bookViews>
    <workbookView xWindow="480" yWindow="2160" windowWidth="14880" windowHeight="9015" tabRatio="881"/>
  </bookViews>
  <sheets>
    <sheet name="1a" sheetId="77" r:id="rId1"/>
    <sheet name="1b" sheetId="78" r:id="rId2"/>
    <sheet name="1c" sheetId="79" r:id="rId3"/>
    <sheet name="1d" sheetId="80" r:id="rId4"/>
    <sheet name="Tab 2a" sheetId="6" r:id="rId5"/>
    <sheet name="Tab2b" sheetId="35" r:id="rId6"/>
    <sheet name="Tab2c" sheetId="36" r:id="rId7"/>
    <sheet name="Tab3" sheetId="32" r:id="rId8"/>
    <sheet name="Tab4" sheetId="27" r:id="rId9"/>
    <sheet name="Tab5" sheetId="28" r:id="rId10"/>
    <sheet name="Tab6" sheetId="39" r:id="rId11"/>
    <sheet name="Tab7" sheetId="40" r:id="rId12"/>
    <sheet name="Tab7a" sheetId="51" r:id="rId13"/>
    <sheet name="Tab 8" sheetId="8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BOP2">[1]BoP!#REF!</definedName>
    <definedName name="_____dat1">'[2]work Q real'!#REF!</definedName>
    <definedName name="_____EXP5">#REF!</definedName>
    <definedName name="_____EXP6">#REF!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'[3]Annual Tables'!#REF!</definedName>
    <definedName name="_____PAG2">[3]Index!#REF!</definedName>
    <definedName name="_____PAG3">[3]Index!#REF!</definedName>
    <definedName name="_____PAG4">[3]Index!#REF!</definedName>
    <definedName name="_____PAG5">[3]Index!#REF!</definedName>
    <definedName name="_____PAG6">[3]Index!#REF!</definedName>
    <definedName name="_____RES2">[1]RES!#REF!</definedName>
    <definedName name="_____TAB7">#REF!</definedName>
    <definedName name="____BOP1">#REF!</definedName>
    <definedName name="____BOP2">[1]BoP!#REF!</definedName>
    <definedName name="____dat1">'[2]work Q real'!#REF!</definedName>
    <definedName name="____dat2">#REF!</definedName>
    <definedName name="____EXP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'[3]Annual Tables'!#REF!</definedName>
    <definedName name="____OUT1">#REF!</definedName>
    <definedName name="____OUT2">#REF!</definedName>
    <definedName name="____PAG2">[3]Index!#REF!</definedName>
    <definedName name="____PAG3">[3]Index!#REF!</definedName>
    <definedName name="____PAG4">[3]Index!#REF!</definedName>
    <definedName name="____PAG5">[3]Index!#REF!</definedName>
    <definedName name="____PAG6">[3]Index!#REF!</definedName>
    <definedName name="____PAG7">#REF!</definedName>
    <definedName name="____pro2001">[4]pro2001!$A$1:$B$72</definedName>
    <definedName name="____RES2">[1]RES!#REF!</definedName>
    <definedName name="____TAB1">#REF!</definedName>
    <definedName name="____TAB10">#REF!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[1]BoP!#REF!</definedName>
    <definedName name="___dat1">'[2]work Q real'!#REF!</definedName>
    <definedName name="___dat2">#REF!</definedName>
    <definedName name="___EXP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'[3]Annual Tables'!#REF!</definedName>
    <definedName name="___OUT1">#REF!</definedName>
    <definedName name="___OUT2">#REF!</definedName>
    <definedName name="___PAG2">[3]Index!#REF!</definedName>
    <definedName name="___PAG3">[3]Index!#REF!</definedName>
    <definedName name="___PAG4">[3]Index!#REF!</definedName>
    <definedName name="___PAG5">[3]Index!#REF!</definedName>
    <definedName name="___PAG6">[3]Index!#REF!</definedName>
    <definedName name="___PAG7">#REF!</definedName>
    <definedName name="___pro2001">[4]pro2001!$A$1:$B$72</definedName>
    <definedName name="___RES2">[1]RES!#REF!</definedName>
    <definedName name="___TAB1">#REF!</definedName>
    <definedName name="___TAB10">#REF!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hidden="1">#REF!</definedName>
    <definedName name="__123Graph_ATEST1" hidden="1">[5]REER!$AZ$144:$AZ$210</definedName>
    <definedName name="__123Graph_B" hidden="1">#REF!</definedName>
    <definedName name="__123Graph_BCurrent" hidden="1">[6]G!#REF!</definedName>
    <definedName name="__123Graph_BREER3" hidden="1">[5]REER!$BB$144:$BB$212</definedName>
    <definedName name="__123Graph_BTEST1" hidden="1">[5]REER!$AY$144:$AY$210</definedName>
    <definedName name="__123Graph_CREER3" hidden="1">[5]REER!$BB$144:$BB$212</definedName>
    <definedName name="__123Graph_CTEST1" hidden="1">[5]REER!$BK$140:$BK$140</definedName>
    <definedName name="__123Graph_DREER3" hidden="1">[5]REER!$BB$144:$BB$210</definedName>
    <definedName name="__123Graph_DTEST1" hidden="1">[5]REER!$BB$144:$BB$210</definedName>
    <definedName name="__123Graph_EREER3" hidden="1">[5]REER!$BR$144:$BR$211</definedName>
    <definedName name="__123Graph_ETEST1" hidden="1">[5]REER!$BR$144:$BR$211</definedName>
    <definedName name="__123Graph_FREER3" hidden="1">[5]REER!$BN$140:$BN$140</definedName>
    <definedName name="__123Graph_FTEST1" hidden="1">[5]REER!$BN$140:$BN$140</definedName>
    <definedName name="__123Graph_X" hidden="1">'[7]i2-KA'!#REF!</definedName>
    <definedName name="__123Graph_XCurrent" hidden="1">'[7]i2-KA'!#REF!</definedName>
    <definedName name="__123Graph_XChart1" hidden="1">'[7]i2-KA'!#REF!</definedName>
    <definedName name="__123Graph_XChart2" hidden="1">'[7]i2-KA'!#REF!</definedName>
    <definedName name="__123Graph_XTEST1" hidden="1">[5]REER!$C$9:$C$75</definedName>
    <definedName name="__BOP1">#REF!</definedName>
    <definedName name="__BOP2">[1]BoP!#REF!</definedName>
    <definedName name="__dat1">'[2]work Q real'!#REF!</definedName>
    <definedName name="__dat2">#REF!</definedName>
    <definedName name="__EXP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MTS2">'[3]Annual Tables'!#REF!</definedName>
    <definedName name="__OUT1">#REF!</definedName>
    <definedName name="__OUT2">#REF!</definedName>
    <definedName name="__PAG2">[3]Index!#REF!</definedName>
    <definedName name="__PAG3">[3]Index!#REF!</definedName>
    <definedName name="__PAG4">[3]Index!#REF!</definedName>
    <definedName name="__PAG5">[3]Index!#REF!</definedName>
    <definedName name="__PAG6">[3]Index!#REF!</definedName>
    <definedName name="__PAG7">#REF!</definedName>
    <definedName name="__pro2001">[4]pro2001!$A$1:$B$72</definedName>
    <definedName name="__RES2">[1]RES!#REF!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WEO1">#REF!</definedName>
    <definedName name="__WEO2">#REF!</definedName>
    <definedName name="_10__123Graph_ACHART_2" hidden="1">'[8]Employment Data Sectors (wages)'!$A$8173:$A$8184</definedName>
    <definedName name="_12__123Graph_ACHART_3" hidden="1">'[8]Employment Data Sectors (wages)'!$A$11:$A$8185</definedName>
    <definedName name="_123Graph_AB" hidden="1">#REF!</definedName>
    <definedName name="_123Graph_B" hidden="1">#REF!</definedName>
    <definedName name="_123Graph_DB" hidden="1">#REF!</definedName>
    <definedName name="_123Graph_EB" hidden="1">#REF!</definedName>
    <definedName name="_123Graph_FB" hidden="1">#REF!</definedName>
    <definedName name="_132Graph_CB" hidden="1">#REF!</definedName>
    <definedName name="_14__123Graph_ACHART_4" hidden="1">'[8]Employment Data Sectors (wages)'!$A$12:$A$23</definedName>
    <definedName name="_16__123Graph_ACHART_5" hidden="1">'[8]Employment Data Sectors (wages)'!$A$24:$A$35</definedName>
    <definedName name="_18__123Graph_ACHART_6" hidden="1">'[8]Employment Data Sectors (wages)'!$Y$49:$Y$8103</definedName>
    <definedName name="_1992BOPB">#REF!</definedName>
    <definedName name="_20__123Graph_ACHART_7" hidden="1">'[8]Employment Data Sectors (wages)'!$Y$8175:$Y$8186</definedName>
    <definedName name="_22__123Graph_ACHART_8" hidden="1">'[8]Employment Data Sectors (wages)'!$W$8175:$W$8186</definedName>
    <definedName name="_24__123Graph_BCHART_1" hidden="1">'[8]Employment Data Sectors (wages)'!$B$8173:$B$8184</definedName>
    <definedName name="_26__123Graph_BCHART_2" hidden="1">'[8]Employment Data Sectors (wages)'!$B$8173:$B$8184</definedName>
    <definedName name="_28__123Graph_BCHART_3" hidden="1">'[8]Employment Data Sectors (wages)'!$B$11:$B$8185</definedName>
    <definedName name="_30__123Graph_BCHART_4" hidden="1">'[8]Employment Data Sectors (wages)'!$B$12:$B$23</definedName>
    <definedName name="_32__123Graph_BCHART_5" hidden="1">'[8]Employment Data Sectors (wages)'!$B$24:$B$35</definedName>
    <definedName name="_34__123Graph_BCHART_6" hidden="1">'[8]Employment Data Sectors (wages)'!$AS$49:$AS$8103</definedName>
    <definedName name="_36__123Graph_BCHART_7" hidden="1">'[8]Employment Data Sectors (wages)'!$Y$13:$Y$8187</definedName>
    <definedName name="_38__123Graph_BCHART_8" hidden="1">'[8]Employment Data Sectors (wages)'!$W$13:$W$8187</definedName>
    <definedName name="_40__123Graph_CCHART_1" hidden="1">'[8]Employment Data Sectors (wages)'!$C$8173:$C$8184</definedName>
    <definedName name="_42__123Graph_CCHART_2" hidden="1">'[8]Employment Data Sectors (wages)'!$C$8173:$C$8184</definedName>
    <definedName name="_44__123Graph_CCHART_3" hidden="1">'[8]Employment Data Sectors (wages)'!$C$11:$C$8185</definedName>
    <definedName name="_46__123Graph_CCHART_4" hidden="1">'[8]Employment Data Sectors (wages)'!$C$12:$C$23</definedName>
    <definedName name="_48__123Graph_CCHART_5" hidden="1">'[8]Employment Data Sectors (wages)'!$C$24:$C$35</definedName>
    <definedName name="_50__123Graph_CCHART_6" hidden="1">'[8]Employment Data Sectors (wages)'!$U$49:$U$8103</definedName>
    <definedName name="_52__123Graph_CCHART_7" hidden="1">'[8]Employment Data Sectors (wages)'!$Y$14:$Y$25</definedName>
    <definedName name="_54__123Graph_CCHART_8" hidden="1">'[8]Employment Data Sectors (wages)'!$W$14:$W$25</definedName>
    <definedName name="_56__123Graph_DCHART_7" hidden="1">'[8]Employment Data Sectors (wages)'!$Y$26:$Y$37</definedName>
    <definedName name="_58__123Graph_DCHART_8" hidden="1">'[8]Employment Data Sectors (wages)'!$W$26:$W$37</definedName>
    <definedName name="_60__123Graph_ECHART_7" hidden="1">'[8]Employment Data Sectors (wages)'!$Y$38:$Y$49</definedName>
    <definedName name="_62__123Graph_ECHART_8" hidden="1">'[8]Employment Data Sectors (wages)'!$H$86:$H$99</definedName>
    <definedName name="_64__123Graph_FCHART_8" hidden="1">'[8]Employment Data Sectors (wages)'!$H$6:$H$17</definedName>
    <definedName name="_6Macros_Import_.qbop">[9]!'[Macros Import].qbop'</definedName>
    <definedName name="_8__123Graph_ACHART_1" hidden="1">'[8]Employment Data Sectors (wages)'!$A$8173:$A$8184</definedName>
    <definedName name="_BOP1">#REF!</definedName>
    <definedName name="_BOP2">[1]BoP!#REF!</definedName>
    <definedName name="_dat1">'[2]work Q real'!#REF!</definedName>
    <definedName name="_dat2">#REF!</definedName>
    <definedName name="_EXP5">#REF!</definedName>
    <definedName name="_EXP6">#REF!</definedName>
    <definedName name="_EXP7">#REF!</definedName>
    <definedName name="_EXP9">#REF!</definedName>
    <definedName name="_Fill" hidden="1">#REF!</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255</definedName>
    <definedName name="_Order2" hidden="1">255</definedName>
    <definedName name="_OUT1">#REF!</definedName>
    <definedName name="_OUT2">#REF!</definedName>
    <definedName name="_PAG2">[3]Index!#REF!</definedName>
    <definedName name="_PAG3">[3]Index!#REF!</definedName>
    <definedName name="_PAG4">[3]Index!#REF!</definedName>
    <definedName name="_PAG5">[3]Index!#REF!</definedName>
    <definedName name="_PAG6">[3]Index!#REF!</definedName>
    <definedName name="_PAG7">#REF!</definedName>
    <definedName name="_pro2001">[4]pro2001!$A$1:$B$72</definedName>
    <definedName name="_r13">[10]splatnosti!$V$39</definedName>
    <definedName name="_r14">[10]splatnosti!$V$40</definedName>
    <definedName name="_Regression_X" hidden="1">#REF!</definedName>
    <definedName name="_Regression_Y" hidden="1">#REF!</definedName>
    <definedName name="_RES2">[1]RES!#REF!</definedName>
    <definedName name="_RULC">[5]REER!$BA$144:$BA$206</definedName>
    <definedName name="_TAB1">#REF!</definedName>
    <definedName name="_TAB10">#REF!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6">#REF!</definedName>
    <definedName name="_TAB7">#REF!</definedName>
    <definedName name="_TAB8">#REF!</definedName>
    <definedName name="_tab9">#REF!</definedName>
    <definedName name="_TB41">#REF!</definedName>
    <definedName name="_Toc353467014" localSheetId="10">'Tab6'!$A$3</definedName>
    <definedName name="_WEO1">#REF!</definedName>
    <definedName name="_WEO2">#REF!</definedName>
    <definedName name="a">#REF!</definedName>
    <definedName name="aaaaaaaaaaaaaa">[0]!aaaaaaaaaaaaaa</definedName>
    <definedName name="aas">[11]Contents!$A$1:$C$25</definedName>
    <definedName name="aloha" hidden="1">'[12]i2-KA'!#REF!</definedName>
    <definedName name="ANNUALNOM">#REF!</definedName>
    <definedName name="as">'[11]i-REER'!$A$2:$F$104</definedName>
    <definedName name="ASSUM">#REF!</definedName>
    <definedName name="ASSUMB">#REF!</definedName>
    <definedName name="atrade">[9]!atrade</definedName>
    <definedName name="b">#REF!</definedName>
    <definedName name="BAKLANBOPB">#REF!</definedName>
    <definedName name="BAKLANDEBT2B">#REF!</definedName>
    <definedName name="BAKLDEBT1B">#REF!</definedName>
    <definedName name="BASDAT">'[3]Annual Tables'!#REF!</definedName>
    <definedName name="bb" hidden="1">{"Riqfin97",#N/A,FALSE,"Tran";"Riqfinpro",#N/A,FALSE,"Tran"}</definedName>
    <definedName name="bbb" hidden="1">{"Riqfin97",#N/A,FALSE,"Tran";"Riqfinpro",#N/A,FALSE,"Tran"}</definedName>
    <definedName name="bbbbbbbbbbbbbb">[0]!bbbbbbbbbbbbbb</definedName>
    <definedName name="BCA">#N/A</definedName>
    <definedName name="BCA_GDP">#N/A</definedName>
    <definedName name="BE">#N/A</definedName>
    <definedName name="BEA">'[13]WEO-BOP'!#REF!</definedName>
    <definedName name="BEAI">#N/A</definedName>
    <definedName name="BEAIB">#N/A</definedName>
    <definedName name="BEAIG">#N/A</definedName>
    <definedName name="BEAP">#N/A</definedName>
    <definedName name="BEAPB">#N/A</definedName>
    <definedName name="BEAPG">#N/A</definedName>
    <definedName name="BEDE">#REF!</definedName>
    <definedName name="BER">'[13]WEO-BOP'!#REF!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'[13]WEO-BOP'!#REF!</definedName>
    <definedName name="BFDI">'[13]WEO-BOP'!#REF!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O">'[13]WEO-BOP'!#REF!</definedName>
    <definedName name="BFOA">'[13]WEO-BOP'!#REF!</definedName>
    <definedName name="BFOAG">'[13]WEO-BOP'!#REF!</definedName>
    <definedName name="BFOG">'[13]WEO-BOP'!#REF!</definedName>
    <definedName name="BFOL">'[13]WEO-BOP'!#REF!</definedName>
    <definedName name="BFOL_B">'[13]WEO-BOP'!#REF!</definedName>
    <definedName name="BFOL_G">'[13]WEO-BOP'!#REF!</definedName>
    <definedName name="BFOLG">'[13]WEO-BOP'!#REF!</definedName>
    <definedName name="BFP">'[13]WEO-BOP'!#REF!</definedName>
    <definedName name="BFPA">'[13]WEO-BOP'!#REF!</definedName>
    <definedName name="BFPAG">'[13]WEO-BOP'!#REF!</definedName>
    <definedName name="BFPG">'[13]WEO-BOP'!#REF!</definedName>
    <definedName name="BFPL">'[13]WEO-BOP'!#REF!</definedName>
    <definedName name="BFPLD">'[13]WEO-BOP'!#REF!</definedName>
    <definedName name="BFPLDG">'[13]WEO-BOP'!#REF!</definedName>
    <definedName name="BFPLE">'[13]WEO-BOP'!#REF!</definedName>
    <definedName name="BFRA">#N/A</definedName>
    <definedName name="BGS">'[13]WEO-BOP'!#REF!</definedName>
    <definedName name="BI">#N/A</definedName>
    <definedName name="BID">'[13]WEO-BOP'!#REF!</definedName>
    <definedName name="BK">#N/A</definedName>
    <definedName name="BKF">#N/A</definedName>
    <definedName name="BMG">[14]Q6!$E$28:$AH$28</definedName>
    <definedName name="BMII">#N/A</definedName>
    <definedName name="BMIIB">#N/A</definedName>
    <definedName name="BMIIG">#N/A</definedName>
    <definedName name="BMS">'[13]WEO-BOP'!#REF!</definedName>
    <definedName name="Bolivia">#REF!</definedName>
    <definedName name="BOP">#N/A</definedName>
    <definedName name="BOPB">#REF!</definedName>
    <definedName name="BOPMEMOB">#REF!</definedName>
    <definedName name="BRASS">'[13]WEO-BOP'!#REF!</definedName>
    <definedName name="Brazil">#REF!</definedName>
    <definedName name="BTR">'[13]WEO-BOP'!#REF!</definedName>
    <definedName name="BTRG">'[13]WEO-BOP'!#REF!</definedName>
    <definedName name="BUDGET">#REF!</definedName>
    <definedName name="Budget_expenditure">#REF!</definedName>
    <definedName name="Budget_revenue">#REF!</definedName>
    <definedName name="BXG">[14]Q6!$E$26:$AH$26</definedName>
    <definedName name="BXS">'[13]WEO-BOP'!#REF!</definedName>
    <definedName name="BXTSAq">#REF!</definedName>
    <definedName name="CalcMCV_4">#REF!</definedName>
    <definedName name="calcNGS_NGDP">#N/A</definedName>
    <definedName name="CAPACCB">#REF!</definedName>
    <definedName name="cc" hidden="1">{"Riqfin97",#N/A,FALSE,"Tran";"Riqfinpro",#N/A,FALSE,"Tran"}</definedName>
    <definedName name="ccc" hidden="1">{"Riqfin97",#N/A,FALSE,"Tran";"Riqfinpro",#N/A,FALSE,"Tran"}</definedName>
    <definedName name="CCODE">#REF!</definedName>
    <definedName name="cgb">#REF!</definedName>
    <definedName name="cge">#REF!</definedName>
    <definedName name="cgr">#REF!</definedName>
    <definedName name="CONCK">#REF!</definedName>
    <definedName name="Cons">#REF!</definedName>
    <definedName name="CORULCSA">[15]E!$V$15:$V$98</definedName>
    <definedName name="CurrVintage">[16]Current!$D$66</definedName>
    <definedName name="d">"Graf 5"</definedName>
    <definedName name="DABproj">#N/A</definedName>
    <definedName name="DAGproj">#N/A</definedName>
    <definedName name="daily_interest_rates">'[17]daily calculations'!#REF!</definedName>
    <definedName name="DAproj">#N/A</definedName>
    <definedName name="DASD">#N/A</definedName>
    <definedName name="DASDB">#N/A</definedName>
    <definedName name="DASDG">#N/A</definedName>
    <definedName name="data_area">#REF!</definedName>
    <definedName name="_xlnm.Database">#REF!</definedName>
    <definedName name="DATB">[5]REER!$B$144:$B$240</definedName>
    <definedName name="datcr">'[2]Tab ann curr'!#REF!</definedName>
    <definedName name="date">#REF!</definedName>
    <definedName name="date_EXP">[18]Sheet1!$B$1:$G$1</definedName>
    <definedName name="date_FISC">#REF!</definedName>
    <definedName name="dateIntLiq">#REF!</definedName>
    <definedName name="dateMoney">#REF!</definedName>
    <definedName name="dateprofit">[5]C!$A$9:$A$125</definedName>
    <definedName name="dateRates">#REF!</definedName>
    <definedName name="dateRawQ">'[19]Raw Data'!#REF!</definedName>
    <definedName name="dateReal">#REF!</definedName>
    <definedName name="dates">#REF!</definedName>
    <definedName name="dates_w">#REF!</definedName>
    <definedName name="dates1">#REF!</definedName>
    <definedName name="dates2">#REF!</definedName>
    <definedName name="datesb">[15]B!$B$20:$B$134</definedName>
    <definedName name="datesc">#REF!</definedName>
    <definedName name="datesd">#REF!</definedName>
    <definedName name="DATESG">#REF!</definedName>
    <definedName name="datesm">#REF!</definedName>
    <definedName name="datesq">#REF!</definedName>
    <definedName name="datesr">#REF!</definedName>
    <definedName name="datestran">[15]transfer!$A$9:$A$116</definedName>
    <definedName name="datgdp">#REF!</definedName>
    <definedName name="datin1">[5]REER!$B$9:$B$119</definedName>
    <definedName name="datin2">[5]REER!$B$144:$B$253</definedName>
    <definedName name="datq">#REF!</definedName>
    <definedName name="datq1">#REF!</definedName>
    <definedName name="datq2">#REF!</definedName>
    <definedName name="datreer">[5]REER!$B$144:$B$258</definedName>
    <definedName name="datt">#REF!</definedName>
    <definedName name="DBproj">#N/A</definedName>
    <definedName name="dd" hidden="1">{"Riqfin97",#N/A,FALSE,"Tran";"Riqfinpro",#N/A,FALSE,"Tran"}</definedName>
    <definedName name="ddd" hidden="1">{"Riqfin97",#N/A,FALSE,"Tran";"Riqfinpro",#N/A,FALSE,"Tran"}</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partment">[20]REER!#REF!</definedName>
    <definedName name="DGproj">#N/A</definedName>
    <definedName name="DLX1.USE">[21]Haver!$A$2:$N$8</definedName>
    <definedName name="DOC">#REF!</definedName>
    <definedName name="dp">[22]DP!$A:$E</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#REF!</definedName>
    <definedName name="e9db">[23]e9!$A$1:$V$49</definedName>
    <definedName name="EDNA">#N/A</definedName>
    <definedName name="EDSSDESCRIPTOR">#REF!</definedName>
    <definedName name="EDSSFILE">#REF!</definedName>
    <definedName name="EDSSNAME">#REF!</definedName>
    <definedName name="EDSSTIME">#REF!</definedName>
    <definedName name="ee" hidden="1">{"Tab1",#N/A,FALSE,"P";"Tab2",#N/A,FALSE,"P"}</definedName>
    <definedName name="EECB">#REF!</definedName>
    <definedName name="eee" hidden="1">{"Tab1",#N/A,FALSE,"P";"Tab2",#N/A,FALSE,"P"}</definedName>
    <definedName name="EISCODE">#REF!</definedName>
    <definedName name="elect">#REF!</definedName>
    <definedName name="Emerging_HTML_AREA">#REF!</definedName>
    <definedName name="EMETEL">#REF!</definedName>
    <definedName name="ENDA">#N/A</definedName>
    <definedName name="ExitWRS">[24]Main!$AB$25</definedName>
    <definedName name="ff" hidden="1">{"Tab1",#N/A,FALSE,"P";"Tab2",#N/A,FALSE,"P"}</definedName>
    <definedName name="fff" hidden="1">{"Tab1",#N/A,FALSE,"P";"Tab2",#N/A,FALSE,"P"}</definedName>
    <definedName name="Fig8.2a">#REF!</definedName>
    <definedName name="finan">#REF!</definedName>
    <definedName name="finan1">#REF!</definedName>
    <definedName name="Financing" hidden="1">{"Tab1",#N/A,FALSE,"P";"Tab2",#N/A,FALSE,"P"}</definedName>
    <definedName name="FISUM">#REF!</definedName>
    <definedName name="FLOPEC">#REF!</definedName>
    <definedName name="FMB">#REF!</definedName>
    <definedName name="FODESEC">#REF!</definedName>
    <definedName name="FOREXPORT">[5]H!$A$2:$F$86</definedName>
    <definedName name="FUNDOBL">#REF!</definedName>
    <definedName name="FUNDOBLB">#REF!</definedName>
    <definedName name="g">#REF!</definedName>
    <definedName name="GCB">#REF!</definedName>
    <definedName name="GCB_NGDP">#N/A</definedName>
    <definedName name="GCEI">#REF!</definedName>
    <definedName name="GCENL">#REF!</definedName>
    <definedName name="GCND">#REF!</definedName>
    <definedName name="GCND_NGDP">#REF!</definedName>
    <definedName name="GCRG">#REF!</definedName>
    <definedName name="ggb">'[25]budget-G'!$A$1:$W$109</definedName>
    <definedName name="GGB_NGDP">#N/A</definedName>
    <definedName name="ggbeu">#REF!</definedName>
    <definedName name="ggblg">#REF!</definedName>
    <definedName name="ggbls">#REF!</definedName>
    <definedName name="ggbss">#REF!</definedName>
    <definedName name="gge">[25]Expenditures!$A$1:$AC$62</definedName>
    <definedName name="GGED">#REF!</definedName>
    <definedName name="GGEI">#REF!</definedName>
    <definedName name="GGENL">#REF!</definedName>
    <definedName name="ggg" hidden="1">{"Riqfin97",#N/A,FALSE,"Tran";"Riqfinpro",#N/A,FALSE,"Tran"}</definedName>
    <definedName name="ggggg" hidden="1">'[26]J(Priv.Cap)'!#REF!</definedName>
    <definedName name="ggggggg">[0]!ggggggg</definedName>
    <definedName name="GGND">#REF!</definedName>
    <definedName name="ggr">[25]Revenues!$A$1:$AD$58</definedName>
    <definedName name="GGRG">#REF!</definedName>
    <definedName name="hhh" hidden="1">'[27]J(Priv.Cap)'!#REF!</definedName>
    <definedName name="hhhhhhh">[0]!hhhhhhh</definedName>
    <definedName name="CHART">#REF!</definedName>
    <definedName name="CHILE">#REF!</definedName>
    <definedName name="CHK">#REF!</definedName>
    <definedName name="i">#REF!</definedName>
    <definedName name="IESS">#REF!</definedName>
    <definedName name="ii" hidden="1">{"Tab1",#N/A,FALSE,"P";"Tab2",#N/A,FALSE,"P"}</definedName>
    <definedName name="ima">#REF!</definedName>
    <definedName name="IN1_">#REF!</definedName>
    <definedName name="IN2_">#REF!</definedName>
    <definedName name="INB">[15]B!$K$6:$T$6</definedName>
    <definedName name="INC">[15]C!$H$6:$I$6</definedName>
    <definedName name="ind">#REF!</definedName>
    <definedName name="INECEL">#REF!</definedName>
    <definedName name="inflation" hidden="1">[28]TAB34!#REF!</definedName>
    <definedName name="INPUT_2">[1]Input!#REF!</definedName>
    <definedName name="INPUT_4">[1]Input!#REF!</definedName>
    <definedName name="jj" hidden="1">{"Riqfin97",#N/A,FALSE,"Tran";"Riqfinpro",#N/A,FALSE,"Tran"}</definedName>
    <definedName name="jjj" hidden="1">[29]M!#REF!</definedName>
    <definedName name="jjjjjj" hidden="1">'[26]J(Priv.Cap)'!#REF!</definedName>
    <definedName name="kk" hidden="1">{"Tab1",#N/A,FALSE,"P";"Tab2",#N/A,FALSE,"P"}</definedName>
    <definedName name="kkk" hidden="1">{"Tab1",#N/A,FALSE,"P";"Tab2",#N/A,FALSE,"P"}</definedName>
    <definedName name="kkkk" hidden="1">[30]M!#REF!</definedName>
    <definedName name="Konto">#REF!</definedName>
    <definedName name="kumul1">#REF!</definedName>
    <definedName name="kumul2">#REF!</definedName>
    <definedName name="kvart1">#REF!</definedName>
    <definedName name="kvart2">#REF!</definedName>
    <definedName name="kvart3">#REF!</definedName>
    <definedName name="kvart4">#REF!</definedName>
    <definedName name="ll" hidden="1">{"Tab1",#N/A,FALSE,"P";"Tab2",#N/A,FALSE,"P"}</definedName>
    <definedName name="lll" hidden="1">{"Riqfin97",#N/A,FALSE,"Tran";"Riqfinpro",#N/A,FALSE,"Tran"}</definedName>
    <definedName name="llll" hidden="1">[29]M!#REF!</definedName>
    <definedName name="ls">[22]LS!$A:$E</definedName>
    <definedName name="LUR">#N/A</definedName>
    <definedName name="Malaysia">#REF!</definedName>
    <definedName name="MCV">#N/A</definedName>
    <definedName name="MCV_B">#N/A</definedName>
    <definedName name="MCV_B1">'[13]WEO-BOP'!#REF!</definedName>
    <definedName name="MCV_D">#N/A</definedName>
    <definedName name="MCV_N">#N/A</definedName>
    <definedName name="MCV_T">#N/A</definedName>
    <definedName name="MENORES">#REF!</definedName>
    <definedName name="mesec1">#REF!</definedName>
    <definedName name="mesec2">#REF!</definedName>
    <definedName name="mf" hidden="1">{"Tab1",#N/A,FALSE,"P";"Tab2",#N/A,FALSE,"P"}</definedName>
    <definedName name="MFISCAL">'[3]Annual Raw Data'!#REF!</definedName>
    <definedName name="mflowsa">[9]!mflowsa</definedName>
    <definedName name="mflowsq">[9]!mflowsq</definedName>
    <definedName name="MICRO">#REF!</definedName>
    <definedName name="MISC3">#REF!</definedName>
    <definedName name="MISC4">[1]OUTPUT!#REF!</definedName>
    <definedName name="mmm" hidden="1">{"Riqfin97",#N/A,FALSE,"Tran";"Riqfinpro",#N/A,FALSE,"Tran"}</definedName>
    <definedName name="mmmm" hidden="1">{"Tab1",#N/A,FALSE,"P";"Tab2",#N/A,FALSE,"P"}</definedName>
    <definedName name="MON_SM">#REF!</definedName>
    <definedName name="MONF_SM">#REF!</definedName>
    <definedName name="MONTH">[5]REER!$D$140:$E$199</definedName>
    <definedName name="mstocksa">[9]!mstocksa</definedName>
    <definedName name="mstocksq">[9]!mstocksq</definedName>
    <definedName name="Municipios">#REF!</definedName>
    <definedName name="NACTCURRENT">#REF!</definedName>
    <definedName name="nam1out">#REF!</definedName>
    <definedName name="nam2in">#REF!</definedName>
    <definedName name="nam2out">#REF!</definedName>
    <definedName name="NAMB">[5]REER!$AY$143:$BB$143</definedName>
    <definedName name="namcr">'[2]Tab ann curr'!#REF!</definedName>
    <definedName name="namcs">'[2]Tab ann cst'!#REF!</definedName>
    <definedName name="name_AD">[18]Sheet1!$A$20</definedName>
    <definedName name="name_EXP">[18]Sheet1!$N$54:$N$71</definedName>
    <definedName name="name_FISC">#REF!</definedName>
    <definedName name="nameIntLiq">#REF!</definedName>
    <definedName name="nameMoney">#REF!</definedName>
    <definedName name="nameRATES">#REF!</definedName>
    <definedName name="nameRAWQ">'[19]Raw Data'!#REF!</definedName>
    <definedName name="nameReal">#REF!</definedName>
    <definedName name="names">#REF!</definedName>
    <definedName name="NAMES_fidr_r">[17]monthly!#REF!</definedName>
    <definedName name="names_figb_r">[17]monthly!#REF!</definedName>
    <definedName name="names_w">#REF!</definedName>
    <definedName name="names1in">#REF!</definedName>
    <definedName name="NAMESB">#REF!</definedName>
    <definedName name="namesc">#REF!</definedName>
    <definedName name="NAMESG">#REF!</definedName>
    <definedName name="namesm">#REF!</definedName>
    <definedName name="NAMESQ">#REF!</definedName>
    <definedName name="namesr">#REF!</definedName>
    <definedName name="namestran">[15]transfer!$C$1:$O$1</definedName>
    <definedName name="namgdp">#REF!</definedName>
    <definedName name="NAMIN">#REF!</definedName>
    <definedName name="namin1">[5]REER!$F$1:$BP$1</definedName>
    <definedName name="namin2">[5]REER!$F$138:$AA$138</definedName>
    <definedName name="namind">'[2]work Q real'!#REF!</definedName>
    <definedName name="naminm">#REF!</definedName>
    <definedName name="naminq">#REF!</definedName>
    <definedName name="namm">#REF!</definedName>
    <definedName name="NAMOUT">#REF!</definedName>
    <definedName name="namout1">[5]REER!$F$2:$AA$2</definedName>
    <definedName name="namoutm">#REF!</definedName>
    <definedName name="namoutq">#REF!</definedName>
    <definedName name="namprofit">[5]C!$O$1:$Z$1</definedName>
    <definedName name="namq">#REF!</definedName>
    <definedName name="namq1">#REF!</definedName>
    <definedName name="namq2">#REF!</definedName>
    <definedName name="namreer">[5]REER!$AY$143:$BF$143</definedName>
    <definedName name="namsgdp">#REF!</definedName>
    <definedName name="namtin">#REF!</definedName>
    <definedName name="namtout">#REF!</definedName>
    <definedName name="namulc">[5]REER!$BI$1:$BP$1</definedName>
    <definedName name="_xlnm.Print_Titles">#REF!,#REF!</definedName>
    <definedName name="NCG">#N/A</definedName>
    <definedName name="NCG_R">#N/A</definedName>
    <definedName name="NCP">#N/A</definedName>
    <definedName name="NCP_R">#N/A</definedName>
    <definedName name="NEER">[5]REER!$AY$144:$AY$206</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MINAL">#REF!</definedName>
    <definedName name="NTDD_RG">[0]!NTDD_RG</definedName>
    <definedName name="NX">#N/A</definedName>
    <definedName name="NX_R">#N/A</definedName>
    <definedName name="NXG_RG">#N/A</definedName>
    <definedName name="_xlnm.Print_Area">#N/A</definedName>
    <definedName name="Odh">#REF!</definedName>
    <definedName name="oo" hidden="1">{"Riqfin97",#N/A,FALSE,"Tran";"Riqfinpro",#N/A,FALSE,"Tran"}</definedName>
    <definedName name="ooo" hidden="1">{"Tab1",#N/A,FALSE,"P";"Tab2",#N/A,FALSE,"P"}</definedName>
    <definedName name="OS2015_new">#REF!</definedName>
    <definedName name="other">#REF!</definedName>
    <definedName name="Otras_Residuales">#REF!</definedName>
    <definedName name="out">[31]output!$A$3:$P$128</definedName>
    <definedName name="OUTB">[15]B!$D$6:$H$6</definedName>
    <definedName name="outc">[15]C!$C$6:$D$6</definedName>
    <definedName name="output">#REF!</definedName>
    <definedName name="output_projections">[32]projections!$A$3:$R$108</definedName>
    <definedName name="output1">[12]output!$A$1:$J$122</definedName>
    <definedName name="p" hidden="1">{"Riqfin97",#N/A,FALSE,"Tran";"Riqfinpro",#N/A,FALSE,"Tran"}</definedName>
    <definedName name="Page_4">#REF!</definedName>
    <definedName name="page2">#REF!</definedName>
    <definedName name="pata" hidden="1">{"Tab1",#N/A,FALSE,"P";"Tab2",#N/A,FALSE,"P"}</definedName>
    <definedName name="PCPIG">#N/A</definedName>
    <definedName name="Petroecuador">#REF!</definedName>
    <definedName name="pchar00memu.m">[17]monthly!#REF!</definedName>
    <definedName name="podatki">#REF!</definedName>
    <definedName name="Ports">#REF!</definedName>
    <definedName name="pp" hidden="1">{"Riqfin97",#N/A,FALSE,"Tran";"Riqfinpro",#N/A,FALSE,"Tran"}</definedName>
    <definedName name="ppp" hidden="1">{"Riqfin97",#N/A,FALSE,"Tran";"Riqfinpro",#N/A,FALSE,"Tran"}</definedName>
    <definedName name="PPPWGT">#N/A</definedName>
    <definedName name="pri">#REF!</definedName>
    <definedName name="Print">#REF!</definedName>
    <definedName name="PRINT1">[33]Index!#REF!</definedName>
    <definedName name="PRINT2">[33]Index!#REF!</definedName>
    <definedName name="PRINT3">[33]Index!#REF!</definedName>
    <definedName name="PrintThis_Links">[24]Links!$A$1:$F$33</definedName>
    <definedName name="profit">[5]C!$O$1:$T$1</definedName>
    <definedName name="prorač">[34]Prorač!$1:$1048576</definedName>
    <definedName name="Q6_">#REF!</definedName>
    <definedName name="QFISCAL">'[3]Quarterly Raw Data'!#REF!</definedName>
    <definedName name="qq" hidden="1">'[27]J(Priv.Cap)'!#REF!</definedName>
    <definedName name="qtab_35">'[35]i1-CA'!#REF!</definedName>
    <definedName name="QTAB7">'[3]Quarterly MacroFlow'!#REF!</definedName>
    <definedName name="QTAB7A">'[3]Quarterly MacroFlow'!#REF!</definedName>
    <definedName name="quest1">#REF!</definedName>
    <definedName name="quest2">#REF!</definedName>
    <definedName name="quest3">#REF!</definedName>
    <definedName name="quest4">#REF!</definedName>
    <definedName name="quest5">#REF!</definedName>
    <definedName name="quest6">#REF!</definedName>
    <definedName name="quest7">#REF!</definedName>
    <definedName name="QW">#REF!</definedName>
    <definedName name="REAL">#REF!</definedName>
    <definedName name="REALANNUAL">#REF!</definedName>
    <definedName name="realizacia">[36]Sheet1!$A$1:$I$406</definedName>
    <definedName name="realizacija">[36]Sheet1!$A$1:$I$406</definedName>
    <definedName name="REALNACT">#REF!</definedName>
    <definedName name="red_26">#REF!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[5]REER!$AZ$144:$AZ$206</definedName>
    <definedName name="REERPPI">[5]REER!$BB$144:$BB$206</definedName>
    <definedName name="REGISTERALL">#REF!</definedName>
    <definedName name="RGDPA">#REF!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[24]Main!$AB$26</definedName>
    <definedName name="rngDepartmentDrive">[24]Main!$AB$23</definedName>
    <definedName name="rngEMailAddress">[24]Main!$AB$20</definedName>
    <definedName name="rngErrorSort">[24]ErrCheck!$A$4</definedName>
    <definedName name="rngLastSave">[24]Main!$G$19</definedName>
    <definedName name="rngLastSent">[24]Main!$G$18</definedName>
    <definedName name="rngLastUpdate">[24]Links!$D$2</definedName>
    <definedName name="rngNeedsUpdate">[24]Links!$E$2</definedName>
    <definedName name="rngNews">[24]Main!$AB$27</definedName>
    <definedName name="rngQuestChecked">[24]ErrCheck!$A$3</definedName>
    <definedName name="rr" hidden="1">{"Riqfin97",#N/A,FALSE,"Tran";"Riqfinpro",#N/A,FALSE,"Tran"}</definedName>
    <definedName name="rrr" hidden="1">{"Riqfin97",#N/A,FALSE,"Tran";"Riqfinpro",#N/A,FALSE,"Tran"}</definedName>
    <definedName name="RULCPPI">[5]C!$O$9:$O$71</definedName>
    <definedName name="SECTORS">#REF!</definedName>
    <definedName name="seitable">'[37]Sel. Ind. Tbl'!$A$3:$G$75</definedName>
    <definedName name="SprejetiProracun">#REF!</definedName>
    <definedName name="SR_3">#REF!</definedName>
    <definedName name="SR_5">#REF!</definedName>
    <definedName name="SS">[38]IMATA!$B$45:$B$108</definedName>
    <definedName name="T1.13">#REF!</definedName>
    <definedName name="t2q">#REF!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C1">#REF!</definedName>
    <definedName name="tabC2">#REF!</definedName>
    <definedName name="Tabela_6a">#REF!</definedName>
    <definedName name="tabela3a">'[39]Table 1'!#REF!</definedName>
    <definedName name="Tabelaxx">#REF!</definedName>
    <definedName name="tabF">#REF!</definedName>
    <definedName name="tabH">#REF!</definedName>
    <definedName name="tabI">#REF!</definedName>
    <definedName name="Table__47">[40]RED47!$A$1:$I$53</definedName>
    <definedName name="Table_2._Country_X___Public_Sector_Financing_1">#REF!</definedName>
    <definedName name="Table_4SR">#REF!</definedName>
    <definedName name="Table_debt">[41]Table!$A$3:$AB$73</definedName>
    <definedName name="TABLE1">#REF!</definedName>
    <definedName name="Table1printarea">#REF!</definedName>
    <definedName name="table30">#REF!</definedName>
    <definedName name="TABLE31">#REF!</definedName>
    <definedName name="TABLE32">#REF!</definedName>
    <definedName name="TABLE33">#REF!</definedName>
    <definedName name="TABLE4">#REF!</definedName>
    <definedName name="table6">#REF!</definedName>
    <definedName name="table9">#REF!</definedName>
    <definedName name="TAME">#REF!</definedName>
    <definedName name="Tbl_GFN">[41]Table_GEF!$B$2:$T$53</definedName>
    <definedName name="tblChecks">[24]ErrCheck!$A$3:$E$5</definedName>
    <definedName name="tblLinks">[24]Links!$A$4:$F$33</definedName>
    <definedName name="TEMP">[42]Data!#REF!</definedName>
    <definedName name="TMG_D">[14]Q5!$E$23:$AH$23</definedName>
    <definedName name="TMGO">#N/A</definedName>
    <definedName name="TOWEO">#REF!</definedName>
    <definedName name="TRADE3">[1]Trade!#REF!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[29]M!#REF!</definedName>
    <definedName name="TTTTTTTTTTTT">[0]!TTTTTTTTTTTT</definedName>
    <definedName name="TXG_D">#N/A</definedName>
    <definedName name="TXGO">#N/A</definedName>
    <definedName name="u163lnulcm_x_et.m">[17]monthly!#REF!</definedName>
    <definedName name="ULC_CZ">[5]REER!$BU$144:$BU$206</definedName>
    <definedName name="ULC_PART">[5]REER!$BR$144:$BR$206</definedName>
    <definedName name="Universities">#REF!</definedName>
    <definedName name="Uruguay">'[43]PDR vulnerability table'!$A$3:$E$65</definedName>
    <definedName name="USERNAME">#REF!</definedName>
    <definedName name="uu" hidden="1">{"Riqfin97",#N/A,FALSE,"Tran";"Riqfinpro",#N/A,FALSE,"Tran"}</definedName>
    <definedName name="uuu" hidden="1">{"Riqfin97",#N/A,FALSE,"Tran";"Riqfinpro",#N/A,FALSE,"Tran"}</definedName>
    <definedName name="UUUUUUUUUUU">[0]!UUUUUUUUUUU</definedName>
    <definedName name="ValidationList">#REF!</definedName>
    <definedName name="VeljavniProracun">#REF!</definedName>
    <definedName name="Venezuela">#REF!</definedName>
    <definedName name="vv" hidden="1">{"Tab1",#N/A,FALSE,"P";"Tab2",#N/A,FALSE,"P"}</definedName>
    <definedName name="vvv" hidden="1">{"Tab1",#N/A,FALSE,"P";"Tab2",#N/A,FALSE,"P"}</definedName>
    <definedName name="we11pcpi.m">[17]monthly!#REF!</definedName>
    <definedName name="wrn.Program." hidden="1">{"Tab1",#N/A,FALSE,"P";"Tab2",#N/A,FALSE,"P"}</definedName>
    <definedName name="wrn.Riqfin." hidden="1">{"Riqfin97",#N/A,FALSE,"Tran";"Riqfinpro",#N/A,FALSE,"Tran"}</definedName>
    <definedName name="ww" hidden="1">[29]M!#REF!</definedName>
    <definedName name="www" hidden="1">{"Riqfin97",#N/A,FALSE,"Tran";"Riqfinpro",#N/A,FALSE,"Tran"}</definedName>
    <definedName name="XR">[5]REER!$AT$140:$BA$199</definedName>
    <definedName name="xx" hidden="1">{"Riqfin97",#N/A,FALSE,"Tran";"Riqfinpro",#N/A,FALSE,"Tran"}</definedName>
    <definedName name="xxWRS_1">#REF!</definedName>
    <definedName name="xxWRS_10">#REF!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x" hidden="1">{"Riqfin97",#N/A,FALSE,"Tran";"Riqfinpro",#N/A,FALSE,"Tran"}</definedName>
    <definedName name="yy" hidden="1">{"Tab1",#N/A,FALSE,"P";"Tab2",#N/A,FALSE,"P"}</definedName>
    <definedName name="yyy" hidden="1">{"Tab1",#N/A,FALSE,"P";"Tab2",#N/A,FALSE,"P"}</definedName>
    <definedName name="yyyy" hidden="1">{"Riqfin97",#N/A,FALSE,"Tran";"Riqfinpro",#N/A,FALSE,"Tran"}</definedName>
    <definedName name="Z_95224721_0485_11D4_BFD1_00508B5F4DA4_.wvu.Cols" hidden="1">#REF!</definedName>
    <definedName name="zpiz">[22]ZPIZ!$A:$F</definedName>
    <definedName name="zz" hidden="1">{"Tab1",#N/A,FALSE,"P";"Tab2",#N/A,FALSE,"P"}</definedName>
    <definedName name="zzzs">[22]ZZZS!$A:$E</definedName>
  </definedNames>
  <calcPr calcId="152511"/>
</workbook>
</file>

<file path=xl/calcChain.xml><?xml version="1.0" encoding="utf-8"?>
<calcChain xmlns="http://schemas.openxmlformats.org/spreadsheetml/2006/main">
  <c r="D37" i="6" l="1"/>
  <c r="C37" i="6"/>
  <c r="F37" i="6"/>
  <c r="G37" i="6"/>
  <c r="H37" i="6"/>
  <c r="E37" i="6"/>
  <c r="E30" i="6" l="1"/>
  <c r="E42" i="6" l="1"/>
  <c r="C15" i="6"/>
  <c r="E15" i="6" l="1"/>
  <c r="C15" i="36" l="1"/>
  <c r="D15" i="36"/>
  <c r="E15" i="36"/>
  <c r="F15" i="36"/>
  <c r="G15" i="36"/>
  <c r="B15" i="36"/>
  <c r="B17" i="36"/>
  <c r="B13" i="40" l="1"/>
  <c r="G13" i="40" l="1"/>
  <c r="F13" i="40"/>
  <c r="E13" i="40"/>
  <c r="D13" i="40"/>
  <c r="C13" i="40"/>
  <c r="F12" i="39" l="1"/>
  <c r="D11" i="39"/>
  <c r="E11" i="39"/>
  <c r="F11" i="39"/>
  <c r="G11" i="39"/>
  <c r="D8" i="28"/>
  <c r="E8" i="28"/>
  <c r="F8" i="28"/>
  <c r="G8" i="28"/>
  <c r="D6" i="28"/>
  <c r="E6" i="28"/>
  <c r="F6" i="28"/>
  <c r="G6" i="28"/>
  <c r="G15" i="39" l="1"/>
  <c r="D15" i="39"/>
  <c r="D16" i="39" s="1"/>
  <c r="B16" i="40"/>
  <c r="C8" i="28"/>
  <c r="F7" i="28"/>
  <c r="G7" i="28"/>
  <c r="E7" i="28"/>
  <c r="C15" i="39" l="1"/>
  <c r="C16" i="39" s="1"/>
  <c r="C19" i="27"/>
  <c r="H30" i="6"/>
  <c r="F15" i="39"/>
  <c r="F16" i="39" s="1"/>
  <c r="F19" i="27"/>
  <c r="E15" i="39"/>
  <c r="E16" i="39" s="1"/>
  <c r="E19" i="27"/>
  <c r="G30" i="6"/>
  <c r="G15" i="27"/>
  <c r="C28" i="6"/>
  <c r="D30" i="6"/>
  <c r="F15" i="27"/>
  <c r="F30" i="6"/>
  <c r="D20" i="6"/>
  <c r="D7" i="28" l="1"/>
  <c r="C17" i="6" l="1"/>
  <c r="C27" i="6"/>
  <c r="C42" i="6"/>
  <c r="C41" i="6" s="1"/>
  <c r="D15" i="6" l="1"/>
  <c r="C7" i="28"/>
  <c r="E41" i="6"/>
  <c r="C11" i="39"/>
  <c r="C12" i="39" s="1"/>
  <c r="E5" i="28" l="1"/>
  <c r="F5" i="28"/>
  <c r="G5" i="28"/>
  <c r="D5" i="28"/>
  <c r="C5" i="28" l="1"/>
  <c r="C7" i="36" l="1"/>
  <c r="D43" i="6"/>
  <c r="C6" i="36"/>
  <c r="C8" i="36"/>
  <c r="C9" i="36"/>
  <c r="B56" i="40"/>
  <c r="C56" i="40"/>
  <c r="D56" i="40"/>
  <c r="E56" i="40"/>
  <c r="F56" i="40"/>
  <c r="G56" i="40"/>
  <c r="B57" i="40"/>
  <c r="C57" i="40"/>
  <c r="D57" i="40"/>
  <c r="E57" i="40"/>
  <c r="F57" i="40"/>
  <c r="G57" i="40"/>
  <c r="B58" i="40"/>
  <c r="C58" i="40"/>
  <c r="D58" i="40"/>
  <c r="E58" i="40"/>
  <c r="F58" i="40"/>
  <c r="G58" i="40"/>
  <c r="B59" i="40"/>
  <c r="C59" i="40"/>
  <c r="D59" i="40"/>
  <c r="E59" i="40"/>
  <c r="F59" i="40"/>
  <c r="G59" i="40"/>
  <c r="B60" i="40"/>
  <c r="C60" i="40"/>
  <c r="D60" i="40"/>
  <c r="E60" i="40"/>
  <c r="F60" i="40"/>
  <c r="G60" i="40"/>
  <c r="B61" i="40"/>
  <c r="C61" i="40"/>
  <c r="D61" i="40"/>
  <c r="E61" i="40"/>
  <c r="F61" i="40"/>
  <c r="G61" i="40"/>
  <c r="B55" i="40"/>
  <c r="B52" i="40"/>
  <c r="B39" i="40"/>
  <c r="C39" i="40"/>
  <c r="D39" i="40"/>
  <c r="E39" i="40"/>
  <c r="F39" i="40"/>
  <c r="G39" i="40"/>
  <c r="B40" i="40"/>
  <c r="C40" i="40"/>
  <c r="D40" i="40"/>
  <c r="E40" i="40"/>
  <c r="F40" i="40"/>
  <c r="G40" i="40"/>
  <c r="B41" i="40"/>
  <c r="C41" i="40"/>
  <c r="D41" i="40"/>
  <c r="E41" i="40"/>
  <c r="F41" i="40"/>
  <c r="G41" i="40"/>
  <c r="B42" i="40"/>
  <c r="C42" i="40"/>
  <c r="D42" i="40"/>
  <c r="E42" i="40"/>
  <c r="F42" i="40"/>
  <c r="G42" i="40"/>
  <c r="B43" i="40"/>
  <c r="C43" i="40"/>
  <c r="D43" i="40"/>
  <c r="E43" i="40"/>
  <c r="F43" i="40"/>
  <c r="G43" i="40"/>
  <c r="B44" i="40"/>
  <c r="C44" i="40"/>
  <c r="D44" i="40"/>
  <c r="E44" i="40"/>
  <c r="F44" i="40"/>
  <c r="G44" i="40"/>
  <c r="B47" i="40"/>
  <c r="C47" i="40"/>
  <c r="D47" i="40"/>
  <c r="E47" i="40"/>
  <c r="F47" i="40"/>
  <c r="G47" i="40"/>
  <c r="B49" i="40"/>
  <c r="C49" i="40"/>
  <c r="D49" i="40"/>
  <c r="E49" i="40"/>
  <c r="F49" i="40"/>
  <c r="G49" i="40"/>
  <c r="B50" i="40"/>
  <c r="C50" i="40"/>
  <c r="D50" i="40"/>
  <c r="E50" i="40"/>
  <c r="F50" i="40"/>
  <c r="G50" i="40"/>
  <c r="F23" i="77"/>
  <c r="E23" i="77"/>
  <c r="D23" i="77"/>
  <c r="C23" i="77"/>
  <c r="B17" i="81" l="1"/>
  <c r="C17" i="81"/>
  <c r="D17" i="81"/>
  <c r="E17" i="81"/>
  <c r="F17" i="81"/>
  <c r="B18" i="81"/>
  <c r="C18" i="81"/>
  <c r="D18" i="81"/>
  <c r="E18" i="81"/>
  <c r="F18" i="81"/>
  <c r="B19" i="81"/>
  <c r="C19" i="81"/>
  <c r="D19" i="81"/>
  <c r="E19" i="81"/>
  <c r="F19" i="81"/>
  <c r="B20" i="81"/>
  <c r="C20" i="81"/>
  <c r="D20" i="81"/>
  <c r="E20" i="81"/>
  <c r="F20" i="81"/>
  <c r="B21" i="81"/>
  <c r="C21" i="81"/>
  <c r="D21" i="81"/>
  <c r="E21" i="81"/>
  <c r="F21" i="81"/>
  <c r="B22" i="81"/>
  <c r="C22" i="81"/>
  <c r="D22" i="81"/>
  <c r="E22" i="81"/>
  <c r="F22" i="81"/>
  <c r="B23" i="81"/>
  <c r="C23" i="81"/>
  <c r="D23" i="81"/>
  <c r="E23" i="81"/>
  <c r="F23" i="81"/>
  <c r="B24" i="81"/>
  <c r="C24" i="81"/>
  <c r="D24" i="81"/>
  <c r="E24" i="81"/>
  <c r="F24" i="81"/>
  <c r="B16" i="81"/>
  <c r="C16" i="81"/>
  <c r="D16" i="81"/>
  <c r="E16" i="81"/>
  <c r="F16" i="81"/>
  <c r="G55" i="40"/>
  <c r="G53" i="40"/>
  <c r="G52" i="40"/>
  <c r="C35" i="40"/>
  <c r="D35" i="40"/>
  <c r="E35" i="40"/>
  <c r="F35" i="40"/>
  <c r="G35" i="40"/>
  <c r="D15" i="51" l="1"/>
  <c r="D14" i="51"/>
  <c r="B37" i="40" l="1"/>
  <c r="C38" i="40"/>
  <c r="D38" i="40"/>
  <c r="E38" i="40"/>
  <c r="F38" i="40"/>
  <c r="G38" i="40"/>
  <c r="B38" i="40"/>
  <c r="E37" i="40" l="1"/>
  <c r="G37" i="40"/>
  <c r="C37" i="40"/>
  <c r="F37" i="40"/>
  <c r="D37" i="40"/>
  <c r="G7" i="39"/>
  <c r="F7" i="39"/>
  <c r="F8" i="39" s="1"/>
  <c r="E7" i="39"/>
  <c r="E8" i="39" s="1"/>
  <c r="D7" i="39"/>
  <c r="D8" i="39" s="1"/>
  <c r="C7" i="39"/>
  <c r="C8" i="39" s="1"/>
  <c r="C28" i="27"/>
  <c r="D28" i="27"/>
  <c r="E28" i="27"/>
  <c r="F28" i="27"/>
  <c r="G28" i="27"/>
  <c r="C10" i="36"/>
  <c r="H42" i="6"/>
  <c r="G42" i="6"/>
  <c r="F42" i="6"/>
  <c r="F41" i="6" s="1"/>
  <c r="H27" i="6"/>
  <c r="G27" i="6"/>
  <c r="D27" i="6"/>
  <c r="G11" i="80"/>
  <c r="F11" i="80"/>
  <c r="D11" i="80"/>
  <c r="C11" i="80"/>
  <c r="E11" i="80"/>
  <c r="C23" i="80" l="1"/>
  <c r="C6" i="28"/>
  <c r="G41" i="6"/>
  <c r="F15" i="6"/>
  <c r="F17" i="6" s="1"/>
  <c r="F27" i="6"/>
  <c r="E17" i="6"/>
  <c r="E20" i="6"/>
  <c r="H28" i="6"/>
  <c r="F20" i="6"/>
  <c r="D42" i="6"/>
  <c r="D41" i="6" s="1"/>
  <c r="G15" i="6"/>
  <c r="G17" i="6" s="1"/>
  <c r="E28" i="6"/>
  <c r="H15" i="6"/>
  <c r="H17" i="6" s="1"/>
  <c r="G28" i="6"/>
  <c r="F28" i="6"/>
  <c r="E27" i="6"/>
  <c r="C30" i="6"/>
  <c r="H41" i="6"/>
  <c r="C20" i="6"/>
  <c r="C26" i="6" s="1"/>
  <c r="G20" i="6"/>
  <c r="G26" i="6" s="1"/>
  <c r="H20" i="6"/>
  <c r="H26" i="6" s="1"/>
  <c r="E26" i="6" l="1"/>
  <c r="F26" i="6"/>
  <c r="D28" i="6"/>
  <c r="D26" i="6"/>
  <c r="B11" i="35"/>
  <c r="C31" i="28" l="1"/>
  <c r="D31" i="28"/>
  <c r="E31" i="28"/>
  <c r="F31" i="28"/>
  <c r="G31" i="28"/>
  <c r="C32" i="28"/>
  <c r="D32" i="28"/>
  <c r="E32" i="28"/>
  <c r="F32" i="28"/>
  <c r="G32" i="28"/>
  <c r="C33" i="28"/>
  <c r="D33" i="28"/>
  <c r="E33" i="28"/>
  <c r="F33" i="28"/>
  <c r="G33" i="28"/>
  <c r="G21" i="80" l="1"/>
  <c r="G23" i="80"/>
  <c r="G16" i="80"/>
  <c r="G19" i="80"/>
  <c r="G20" i="80"/>
  <c r="G5" i="80"/>
  <c r="G10" i="80" s="1"/>
  <c r="G17" i="80" l="1"/>
  <c r="G22" i="80" s="1"/>
  <c r="C5" i="80"/>
  <c r="C10" i="80" s="1"/>
  <c r="D29" i="79"/>
  <c r="D23" i="79"/>
  <c r="D23" i="78"/>
  <c r="D24" i="78"/>
  <c r="C24" i="78"/>
  <c r="D23" i="80" l="1"/>
  <c r="E23" i="80"/>
  <c r="F23" i="80"/>
  <c r="D12" i="51" l="1"/>
  <c r="C12" i="51"/>
  <c r="B12" i="51"/>
  <c r="C15" i="51"/>
  <c r="B14" i="51"/>
  <c r="C14" i="51"/>
  <c r="K23" i="32" l="1"/>
  <c r="J23" i="32"/>
  <c r="J27" i="32" l="1"/>
  <c r="B35" i="40" l="1"/>
  <c r="C22" i="39"/>
  <c r="D22" i="39"/>
  <c r="E22" i="39"/>
  <c r="F22" i="39"/>
  <c r="G22" i="39"/>
  <c r="D26" i="28"/>
  <c r="E26" i="28"/>
  <c r="F26" i="28"/>
  <c r="G26" i="28"/>
  <c r="C26" i="28"/>
  <c r="I21" i="32"/>
  <c r="C11" i="35"/>
  <c r="D11" i="35"/>
  <c r="E11" i="35"/>
  <c r="F11" i="35"/>
  <c r="D56" i="6"/>
  <c r="E56" i="6"/>
  <c r="F56" i="6"/>
  <c r="G56" i="6"/>
  <c r="H56" i="6"/>
  <c r="C56" i="6"/>
  <c r="C25" i="77"/>
  <c r="G34" i="39" l="1"/>
  <c r="G26" i="39"/>
  <c r="G32" i="39"/>
  <c r="G30" i="39"/>
  <c r="G28" i="39"/>
  <c r="G25" i="39"/>
  <c r="G24" i="39"/>
  <c r="F46" i="27" l="1"/>
  <c r="F45" i="27"/>
  <c r="F35" i="27"/>
  <c r="C28" i="77" l="1"/>
  <c r="D37" i="77" l="1"/>
  <c r="D35" i="77"/>
  <c r="D36" i="77"/>
  <c r="H37" i="77"/>
  <c r="H36" i="77"/>
  <c r="H35" i="77"/>
  <c r="G37" i="77"/>
  <c r="G36" i="77"/>
  <c r="G35" i="77"/>
  <c r="F37" i="77"/>
  <c r="F36" i="77"/>
  <c r="F35" i="77"/>
  <c r="E37" i="77"/>
  <c r="E36" i="77"/>
  <c r="E35" i="77"/>
  <c r="J33" i="32" l="1"/>
  <c r="J24" i="32"/>
  <c r="J25" i="32"/>
  <c r="J26" i="32"/>
  <c r="J28" i="32"/>
  <c r="J29" i="32"/>
  <c r="J30" i="32"/>
  <c r="J31" i="32"/>
  <c r="J32" i="32"/>
  <c r="D21" i="79" l="1"/>
  <c r="E21" i="79"/>
  <c r="F21" i="79"/>
  <c r="G21" i="79"/>
  <c r="H21" i="79"/>
  <c r="C21" i="79"/>
  <c r="C16" i="80"/>
  <c r="D16" i="80"/>
  <c r="E16" i="80"/>
  <c r="F16" i="80"/>
  <c r="F21" i="80"/>
  <c r="E21" i="80"/>
  <c r="D21" i="80"/>
  <c r="C21" i="80"/>
  <c r="F20" i="80"/>
  <c r="E20" i="80"/>
  <c r="D20" i="80"/>
  <c r="C20" i="80"/>
  <c r="F19" i="80"/>
  <c r="E19" i="80"/>
  <c r="D19" i="80"/>
  <c r="C19" i="80"/>
  <c r="F5" i="80"/>
  <c r="F10" i="80" s="1"/>
  <c r="E5" i="80"/>
  <c r="E10" i="80" s="1"/>
  <c r="D5" i="80"/>
  <c r="D10" i="80" s="1"/>
  <c r="H29" i="79"/>
  <c r="G29" i="79"/>
  <c r="F29" i="79"/>
  <c r="E29" i="79"/>
  <c r="C29" i="79"/>
  <c r="H28" i="79"/>
  <c r="G28" i="79"/>
  <c r="F28" i="79"/>
  <c r="E28" i="79"/>
  <c r="D28" i="79"/>
  <c r="C28" i="79"/>
  <c r="H27" i="79"/>
  <c r="G27" i="79"/>
  <c r="F27" i="79"/>
  <c r="E27" i="79"/>
  <c r="D27" i="79"/>
  <c r="C27" i="79"/>
  <c r="H26" i="79"/>
  <c r="G26" i="79"/>
  <c r="F26" i="79"/>
  <c r="E26" i="79"/>
  <c r="D26" i="79"/>
  <c r="C26" i="79"/>
  <c r="H25" i="79"/>
  <c r="G25" i="79"/>
  <c r="F25" i="79"/>
  <c r="E25" i="79"/>
  <c r="D25" i="79"/>
  <c r="H24" i="79"/>
  <c r="G24" i="79"/>
  <c r="F24" i="79"/>
  <c r="E24" i="79"/>
  <c r="D24" i="79"/>
  <c r="C24" i="79"/>
  <c r="H23" i="79"/>
  <c r="G23" i="79"/>
  <c r="F23" i="79"/>
  <c r="E23" i="79"/>
  <c r="C23" i="79"/>
  <c r="H24" i="78"/>
  <c r="G24" i="78"/>
  <c r="F24" i="78"/>
  <c r="E24" i="78"/>
  <c r="H23" i="78"/>
  <c r="G23" i="78"/>
  <c r="F23" i="78"/>
  <c r="E23" i="78"/>
  <c r="C23" i="78"/>
  <c r="H22" i="78"/>
  <c r="G22" i="78"/>
  <c r="F22" i="78"/>
  <c r="E22" i="78"/>
  <c r="D22" i="78"/>
  <c r="C22" i="78"/>
  <c r="H21" i="78"/>
  <c r="G21" i="78"/>
  <c r="F21" i="78"/>
  <c r="E21" i="78"/>
  <c r="D21" i="78"/>
  <c r="C21" i="78"/>
  <c r="H20" i="78"/>
  <c r="G20" i="78"/>
  <c r="F20" i="78"/>
  <c r="E20" i="78"/>
  <c r="D20" i="78"/>
  <c r="C20" i="78"/>
  <c r="H19" i="78"/>
  <c r="G19" i="78"/>
  <c r="F19" i="78"/>
  <c r="E19" i="78"/>
  <c r="D19" i="78"/>
  <c r="C19" i="78"/>
  <c r="H18" i="78"/>
  <c r="G18" i="78"/>
  <c r="F18" i="78"/>
  <c r="E18" i="78"/>
  <c r="D18" i="78"/>
  <c r="C18" i="78"/>
  <c r="H16" i="78"/>
  <c r="G16" i="78"/>
  <c r="F16" i="78"/>
  <c r="E16" i="78"/>
  <c r="D16" i="78"/>
  <c r="C16" i="78"/>
  <c r="H33" i="77"/>
  <c r="G33" i="77"/>
  <c r="F33" i="77"/>
  <c r="E33" i="77"/>
  <c r="D33" i="77"/>
  <c r="C33" i="77"/>
  <c r="H32" i="77"/>
  <c r="G32" i="77"/>
  <c r="F32" i="77"/>
  <c r="E32" i="77"/>
  <c r="D32" i="77"/>
  <c r="C32" i="77"/>
  <c r="H31" i="77"/>
  <c r="G31" i="77"/>
  <c r="F31" i="77"/>
  <c r="E31" i="77"/>
  <c r="D31" i="77"/>
  <c r="H30" i="77"/>
  <c r="G30" i="77"/>
  <c r="F30" i="77"/>
  <c r="E30" i="77"/>
  <c r="D30" i="77"/>
  <c r="C30" i="77"/>
  <c r="H29" i="77"/>
  <c r="G29" i="77"/>
  <c r="F29" i="77"/>
  <c r="E29" i="77"/>
  <c r="D29" i="77"/>
  <c r="C29" i="77"/>
  <c r="H28" i="77"/>
  <c r="G28" i="77"/>
  <c r="F28" i="77"/>
  <c r="E28" i="77"/>
  <c r="D28" i="77"/>
  <c r="H26" i="77"/>
  <c r="G26" i="77"/>
  <c r="F26" i="77"/>
  <c r="E26" i="77"/>
  <c r="D26" i="77"/>
  <c r="C26" i="77"/>
  <c r="H25" i="77"/>
  <c r="G25" i="77"/>
  <c r="F25" i="77"/>
  <c r="E25" i="77"/>
  <c r="D25" i="77"/>
  <c r="H23" i="77"/>
  <c r="G23" i="77"/>
  <c r="D17" i="80" l="1"/>
  <c r="D22" i="80" s="1"/>
  <c r="C17" i="80"/>
  <c r="C22" i="80" s="1"/>
  <c r="F17" i="80"/>
  <c r="F22" i="80" s="1"/>
  <c r="E17" i="80"/>
  <c r="E22" i="80" s="1"/>
  <c r="C33" i="39" l="1"/>
  <c r="C55" i="40" l="1"/>
  <c r="D55" i="40"/>
  <c r="E55" i="40"/>
  <c r="F55" i="40"/>
  <c r="B53" i="40"/>
  <c r="C53" i="40"/>
  <c r="D53" i="40"/>
  <c r="E53" i="40"/>
  <c r="F53" i="40"/>
  <c r="C52" i="40"/>
  <c r="D52" i="40"/>
  <c r="E52" i="40"/>
  <c r="F52" i="40"/>
  <c r="C32" i="39"/>
  <c r="D32" i="39"/>
  <c r="E32" i="39"/>
  <c r="F32" i="39"/>
  <c r="C28" i="39"/>
  <c r="D28" i="39"/>
  <c r="E28" i="39"/>
  <c r="F28" i="39"/>
  <c r="C24" i="39"/>
  <c r="D24" i="39"/>
  <c r="E24" i="39"/>
  <c r="F24" i="39"/>
  <c r="F26" i="39"/>
  <c r="F25" i="39" l="1"/>
  <c r="D26" i="39" l="1"/>
  <c r="D25" i="39"/>
  <c r="C26" i="39"/>
  <c r="C25" i="39"/>
  <c r="E26" i="39"/>
  <c r="E25" i="39"/>
  <c r="K24" i="32" l="1"/>
  <c r="K25" i="32"/>
  <c r="K26" i="32"/>
  <c r="K27" i="32"/>
  <c r="K28" i="32"/>
  <c r="K29" i="32"/>
  <c r="K30" i="32"/>
  <c r="K31" i="32"/>
  <c r="K32" i="32"/>
  <c r="K33" i="32"/>
  <c r="H83" i="6" l="1"/>
  <c r="H84" i="6"/>
  <c r="H85" i="6"/>
  <c r="H86" i="6"/>
  <c r="H87" i="6"/>
  <c r="H88" i="6"/>
  <c r="H90" i="6"/>
  <c r="H91" i="6"/>
  <c r="H92" i="6"/>
  <c r="H93" i="6"/>
  <c r="H94" i="6"/>
  <c r="H82" i="6"/>
  <c r="H73" i="6"/>
  <c r="H74" i="6"/>
  <c r="H75" i="6"/>
  <c r="H76" i="6"/>
  <c r="H77" i="6"/>
  <c r="H78" i="6"/>
  <c r="H79" i="6"/>
  <c r="H80" i="6"/>
  <c r="H72" i="6"/>
  <c r="H66" i="6"/>
  <c r="H67" i="6"/>
  <c r="H70" i="6"/>
  <c r="H65" i="6"/>
  <c r="H60" i="6"/>
  <c r="D61" i="6"/>
  <c r="E61" i="6"/>
  <c r="F61" i="6"/>
  <c r="G61" i="6"/>
  <c r="H61" i="6"/>
  <c r="H62" i="6"/>
  <c r="H63" i="6"/>
  <c r="H59" i="6"/>
  <c r="C92" i="6"/>
  <c r="C61" i="6"/>
  <c r="C62" i="6"/>
  <c r="C63" i="6"/>
  <c r="C60" i="6"/>
  <c r="C34" i="28" l="1"/>
  <c r="D34" i="28"/>
  <c r="E34" i="28"/>
  <c r="F34" i="28"/>
  <c r="G34" i="28"/>
  <c r="C35" i="28"/>
  <c r="D35" i="28"/>
  <c r="E35" i="28"/>
  <c r="F35" i="28"/>
  <c r="G35" i="28"/>
  <c r="C36" i="28"/>
  <c r="D36" i="28"/>
  <c r="E36" i="28"/>
  <c r="F36" i="28"/>
  <c r="G36" i="28"/>
  <c r="C37" i="28"/>
  <c r="D37" i="28"/>
  <c r="E37" i="28"/>
  <c r="F37" i="28"/>
  <c r="G37" i="28"/>
  <c r="C38" i="28"/>
  <c r="D38" i="28"/>
  <c r="E38" i="28"/>
  <c r="F38" i="28"/>
  <c r="G38" i="28"/>
  <c r="D27" i="28"/>
  <c r="E27" i="28"/>
  <c r="F27" i="28"/>
  <c r="G27" i="28"/>
  <c r="C27" i="28"/>
  <c r="C45" i="27" l="1"/>
  <c r="D45" i="27"/>
  <c r="E45" i="27"/>
  <c r="G45" i="27"/>
  <c r="C46" i="27"/>
  <c r="D46" i="27"/>
  <c r="E46" i="27"/>
  <c r="G46" i="27"/>
  <c r="C35" i="27"/>
  <c r="D35" i="27"/>
  <c r="E35" i="27"/>
  <c r="G35" i="27"/>
  <c r="B21" i="36"/>
  <c r="C21" i="36"/>
  <c r="D21" i="36"/>
  <c r="E21" i="36"/>
  <c r="F21" i="36"/>
  <c r="G21" i="36"/>
  <c r="C93" i="6" l="1"/>
  <c r="B14" i="35" l="1"/>
  <c r="B13" i="35"/>
  <c r="C14" i="35" l="1"/>
  <c r="C13" i="35" l="1"/>
  <c r="I32" i="32" l="1"/>
  <c r="I31" i="32"/>
  <c r="I30" i="32"/>
  <c r="I29" i="32"/>
  <c r="I28" i="32"/>
  <c r="I27" i="32"/>
  <c r="I26" i="32"/>
  <c r="I25" i="32"/>
  <c r="I24" i="32"/>
  <c r="I23" i="32"/>
  <c r="E22" i="32"/>
  <c r="I33" i="32" l="1"/>
  <c r="D92" i="6" l="1"/>
  <c r="E60" i="6" l="1"/>
  <c r="E92" i="6"/>
  <c r="G60" i="6"/>
  <c r="G92" i="6"/>
  <c r="F59" i="6"/>
  <c r="F92" i="6"/>
  <c r="D59" i="6"/>
  <c r="G59" i="6"/>
  <c r="E59" i="6"/>
  <c r="F63" i="6"/>
  <c r="F62" i="6"/>
  <c r="F60" i="6"/>
  <c r="D63" i="6"/>
  <c r="D62" i="6"/>
  <c r="D60" i="6"/>
  <c r="G63" i="6"/>
  <c r="G62" i="6"/>
  <c r="E63" i="6"/>
  <c r="E62" i="6"/>
  <c r="C59" i="6" l="1"/>
  <c r="E95" i="6" l="1"/>
  <c r="E70" i="6"/>
  <c r="F70" i="6"/>
  <c r="G70" i="6"/>
  <c r="F95" i="6" l="1"/>
  <c r="D95" i="6"/>
  <c r="C95" i="6"/>
  <c r="G95" i="6"/>
  <c r="E86" i="6"/>
  <c r="F86" i="6"/>
  <c r="G86" i="6"/>
  <c r="E90" i="6"/>
  <c r="F90" i="6"/>
  <c r="G90" i="6"/>
  <c r="E87" i="6"/>
  <c r="F87" i="6"/>
  <c r="G87" i="6"/>
  <c r="E88" i="6"/>
  <c r="F88" i="6"/>
  <c r="G88" i="6"/>
  <c r="H95" i="6" l="1"/>
  <c r="F91" i="6"/>
  <c r="G91" i="6"/>
  <c r="E91" i="6"/>
  <c r="D87" i="6"/>
  <c r="C87" i="6"/>
  <c r="D90" i="6"/>
  <c r="C90" i="6"/>
  <c r="D91" i="6"/>
  <c r="C91" i="6"/>
  <c r="D86" i="6"/>
  <c r="C86" i="6"/>
  <c r="D88" i="6"/>
  <c r="C88" i="6"/>
  <c r="E93" i="6"/>
  <c r="G93" i="6"/>
  <c r="D93" i="6"/>
  <c r="F93" i="6"/>
  <c r="E83" i="6"/>
  <c r="E84" i="6"/>
  <c r="F84" i="6"/>
  <c r="G84" i="6"/>
  <c r="C84" i="6"/>
  <c r="G85" i="6"/>
  <c r="E78" i="6"/>
  <c r="F78" i="6"/>
  <c r="G78" i="6"/>
  <c r="E73" i="6"/>
  <c r="F73" i="6"/>
  <c r="E74" i="6"/>
  <c r="F74" i="6"/>
  <c r="G74" i="6"/>
  <c r="E75" i="6"/>
  <c r="F75" i="6"/>
  <c r="G75" i="6"/>
  <c r="E76" i="6"/>
  <c r="F76" i="6"/>
  <c r="G76" i="6"/>
  <c r="E77" i="6"/>
  <c r="F77" i="6"/>
  <c r="G77" i="6"/>
  <c r="C74" i="6"/>
  <c r="F85" i="6"/>
  <c r="E85" i="6"/>
  <c r="C68" i="6" l="1"/>
  <c r="D73" i="6"/>
  <c r="C73" i="6"/>
  <c r="D75" i="6"/>
  <c r="C75" i="6"/>
  <c r="D77" i="6"/>
  <c r="C77" i="6"/>
  <c r="D78" i="6"/>
  <c r="C78" i="6"/>
  <c r="D85" i="6"/>
  <c r="C85" i="6"/>
  <c r="D76" i="6"/>
  <c r="C76" i="6"/>
  <c r="D83" i="6"/>
  <c r="C83" i="6"/>
  <c r="E72" i="6"/>
  <c r="D68" i="6"/>
  <c r="C82" i="6"/>
  <c r="D84" i="6"/>
  <c r="G83" i="6"/>
  <c r="C72" i="6"/>
  <c r="D74" i="6"/>
  <c r="G72" i="6"/>
  <c r="G73" i="6"/>
  <c r="F83" i="6"/>
  <c r="F72" i="6"/>
  <c r="D89" i="6" l="1"/>
  <c r="D80" i="6"/>
  <c r="F80" i="6"/>
  <c r="E80" i="6"/>
  <c r="G82" i="6"/>
  <c r="E82" i="6"/>
  <c r="F82" i="6"/>
  <c r="D82" i="6"/>
  <c r="C79" i="6"/>
  <c r="D72" i="6"/>
  <c r="E94" i="6" l="1"/>
  <c r="F94" i="6"/>
  <c r="G94" i="6"/>
  <c r="C94" i="6"/>
  <c r="C80" i="6"/>
  <c r="C89" i="6"/>
  <c r="G80" i="6"/>
  <c r="D79" i="6"/>
  <c r="G79" i="6"/>
  <c r="F79" i="6"/>
  <c r="E79" i="6"/>
  <c r="D94" i="6"/>
  <c r="C65" i="6" l="1"/>
  <c r="C29" i="28"/>
  <c r="C66" i="6"/>
  <c r="F67" i="6" l="1"/>
  <c r="G66" i="6"/>
  <c r="E67" i="6"/>
  <c r="E66" i="6"/>
  <c r="D66" i="6"/>
  <c r="F66" i="6"/>
  <c r="E65" i="6"/>
  <c r="F65" i="6"/>
  <c r="G65" i="6"/>
  <c r="G67" i="6"/>
  <c r="D65" i="6"/>
  <c r="C67" i="6"/>
  <c r="D67" i="6" l="1"/>
  <c r="D69" i="6"/>
  <c r="C69" i="6"/>
  <c r="C36" i="27" l="1"/>
  <c r="C40" i="27" l="1"/>
  <c r="C34" i="39" l="1"/>
  <c r="F13" i="35" l="1"/>
  <c r="E13" i="35"/>
  <c r="D13" i="35"/>
  <c r="F14" i="35"/>
  <c r="E14" i="35"/>
  <c r="D14" i="35"/>
  <c r="B20" i="36" l="1"/>
  <c r="C20" i="36" l="1"/>
  <c r="F20" i="36" l="1"/>
  <c r="G20" i="36"/>
  <c r="D20" i="36"/>
  <c r="E20" i="36"/>
  <c r="C70" i="6" l="1"/>
  <c r="D70" i="6" l="1"/>
  <c r="E29" i="28" l="1"/>
  <c r="F69" i="6" l="1"/>
  <c r="F68" i="6"/>
  <c r="F89" i="6"/>
  <c r="D29" i="28"/>
  <c r="G29" i="28"/>
  <c r="F29" i="28"/>
  <c r="E89" i="6" l="1"/>
  <c r="E69" i="6"/>
  <c r="E68" i="6"/>
  <c r="H89" i="6"/>
  <c r="H69" i="6"/>
  <c r="H68" i="6"/>
  <c r="G68" i="6"/>
  <c r="G89" i="6"/>
  <c r="G69" i="6"/>
  <c r="D34" i="39" l="1"/>
  <c r="D33" i="39"/>
  <c r="E33" i="39" l="1"/>
  <c r="E34" i="39"/>
  <c r="F34" i="39" l="1"/>
  <c r="F33" i="39"/>
  <c r="G33" i="39" l="1"/>
  <c r="D39" i="28" l="1"/>
  <c r="F39" i="28"/>
  <c r="E39" i="28"/>
  <c r="G39" i="28"/>
  <c r="C39" i="28"/>
  <c r="G40" i="28" l="1"/>
  <c r="D40" i="28" l="1"/>
  <c r="F40" i="28"/>
  <c r="C40" i="28"/>
  <c r="E40" i="28"/>
  <c r="C33" i="27" l="1"/>
  <c r="D33" i="27" l="1"/>
  <c r="C37" i="27"/>
  <c r="E33" i="27" l="1"/>
  <c r="C30" i="27" l="1"/>
  <c r="C29" i="27"/>
  <c r="D28" i="28"/>
  <c r="D19" i="28"/>
  <c r="F33" i="27"/>
  <c r="D20" i="28" l="1"/>
  <c r="D42" i="28" s="1"/>
  <c r="D41" i="28"/>
  <c r="G33" i="27"/>
  <c r="E38" i="27" l="1"/>
  <c r="F38" i="27"/>
  <c r="D38" i="27"/>
  <c r="G38" i="27"/>
  <c r="G44" i="27" l="1"/>
  <c r="C38" i="27" l="1"/>
  <c r="F44" i="27" l="1"/>
  <c r="C44" i="27"/>
  <c r="D44" i="27"/>
  <c r="E44" i="27"/>
  <c r="D32" i="27" l="1"/>
  <c r="D36" i="27" l="1"/>
  <c r="E28" i="28" l="1"/>
  <c r="E19" i="28"/>
  <c r="E36" i="27"/>
  <c r="E32" i="27"/>
  <c r="E20" i="28" l="1"/>
  <c r="E42" i="28" s="1"/>
  <c r="E41" i="28"/>
  <c r="F28" i="28" l="1"/>
  <c r="F19" i="28"/>
  <c r="G28" i="28"/>
  <c r="G19" i="28"/>
  <c r="G36" i="27"/>
  <c r="G32" i="27"/>
  <c r="F32" i="27"/>
  <c r="G20" i="28" l="1"/>
  <c r="G42" i="28" s="1"/>
  <c r="G41" i="28"/>
  <c r="F20" i="28"/>
  <c r="F42" i="28" s="1"/>
  <c r="F41" i="28"/>
  <c r="F36" i="27"/>
  <c r="C28" i="28" l="1"/>
  <c r="C19" i="28"/>
  <c r="C21" i="28" s="1"/>
  <c r="C32" i="27"/>
  <c r="C20" i="28" l="1"/>
  <c r="C42" i="28" s="1"/>
  <c r="C41" i="28"/>
  <c r="G37" i="27" l="1"/>
  <c r="F37" i="27"/>
  <c r="E37" i="27" l="1"/>
  <c r="D37" i="27" l="1"/>
  <c r="C42" i="27" l="1"/>
  <c r="C43" i="27"/>
  <c r="D42" i="27"/>
  <c r="E42" i="27"/>
  <c r="F42" i="27" l="1"/>
  <c r="G42" i="27" l="1"/>
  <c r="D40" i="27" l="1"/>
  <c r="D6" i="27" l="1"/>
  <c r="D30" i="27" s="1"/>
  <c r="D29" i="27"/>
  <c r="D19" i="27"/>
  <c r="D43" i="27" s="1"/>
  <c r="E40" i="27" l="1"/>
  <c r="E6" i="27" l="1"/>
  <c r="E30" i="27" s="1"/>
  <c r="E43" i="27"/>
  <c r="E29" i="27"/>
  <c r="C15" i="27"/>
  <c r="C39" i="27" s="1"/>
  <c r="C34" i="27"/>
  <c r="F40" i="27"/>
  <c r="F6" i="27" l="1"/>
  <c r="F30" i="27" s="1"/>
  <c r="F43" i="27"/>
  <c r="F29" i="27"/>
  <c r="G40" i="27"/>
  <c r="D34" i="27" l="1"/>
  <c r="D15" i="27"/>
  <c r="D39" i="27" s="1"/>
  <c r="G19" i="27" l="1"/>
  <c r="G43" i="27" s="1"/>
  <c r="G29" i="27"/>
  <c r="G6" i="27"/>
  <c r="G30" i="27" s="1"/>
  <c r="E15" i="27" l="1"/>
  <c r="E39" i="27" s="1"/>
  <c r="E34" i="27"/>
  <c r="F39" i="27" l="1"/>
  <c r="F34" i="27"/>
  <c r="G39" i="27" l="1"/>
  <c r="G34" i="27"/>
  <c r="G30" i="28" l="1"/>
  <c r="G21" i="28"/>
  <c r="G43" i="28" s="1"/>
  <c r="F30" i="28"/>
  <c r="F21" i="28"/>
  <c r="F43" i="28" s="1"/>
  <c r="C30" i="28"/>
  <c r="C43" i="28"/>
  <c r="C30" i="39" l="1"/>
  <c r="C29" i="39"/>
  <c r="D17" i="36" l="1"/>
  <c r="E17" i="36"/>
  <c r="F17" i="36"/>
  <c r="G17" i="36"/>
  <c r="D18" i="36"/>
  <c r="E18" i="36"/>
  <c r="F18" i="36"/>
  <c r="G18" i="36"/>
  <c r="C17" i="36" l="1"/>
  <c r="C19" i="36"/>
  <c r="B19" i="36"/>
  <c r="C18" i="36"/>
  <c r="B18" i="36"/>
  <c r="E12" i="39" l="1"/>
  <c r="E30" i="39" s="1"/>
  <c r="E29" i="39"/>
  <c r="G29" i="39" l="1"/>
  <c r="F30" i="39" l="1"/>
  <c r="F29" i="39"/>
  <c r="E19" i="36" l="1"/>
  <c r="E30" i="28" l="1"/>
  <c r="E21" i="28"/>
  <c r="E43" i="28" s="1"/>
  <c r="D30" i="28" l="1"/>
  <c r="D21" i="28"/>
  <c r="D43" i="28" s="1"/>
  <c r="F19" i="36"/>
  <c r="D19" i="36"/>
  <c r="G19" i="36" l="1"/>
  <c r="D12" i="39" l="1"/>
  <c r="D30" i="39" s="1"/>
  <c r="D29" i="39"/>
  <c r="B48" i="40" l="1"/>
  <c r="B45" i="40" l="1"/>
  <c r="C45" i="40" l="1"/>
  <c r="D45" i="40"/>
  <c r="E45" i="40" l="1"/>
  <c r="F45" i="40" l="1"/>
  <c r="G45" i="40" l="1"/>
  <c r="B36" i="40" l="1"/>
  <c r="B46" i="40" l="1"/>
  <c r="C46" i="40"/>
  <c r="C36" i="40"/>
  <c r="D46" i="40" l="1"/>
  <c r="D36" i="40"/>
  <c r="C48" i="40" l="1"/>
  <c r="E36" i="40"/>
  <c r="D48" i="40" l="1"/>
  <c r="F46" i="40"/>
  <c r="E46" i="40"/>
  <c r="F36" i="40"/>
  <c r="G36" i="40" l="1"/>
  <c r="E48" i="40"/>
  <c r="G46" i="40"/>
  <c r="F48" i="40" l="1"/>
  <c r="G48" i="40"/>
</calcChain>
</file>

<file path=xl/sharedStrings.xml><?xml version="1.0" encoding="utf-8"?>
<sst xmlns="http://schemas.openxmlformats.org/spreadsheetml/2006/main" count="748" uniqueCount="509">
  <si>
    <t>Zdroj: MF SR</t>
  </si>
  <si>
    <t>mil. eur</t>
  </si>
  <si>
    <t>% HDP</t>
  </si>
  <si>
    <t>-</t>
  </si>
  <si>
    <t>Tabuľka 2a: Vývoj rozpočtov verejnej správy</t>
  </si>
  <si>
    <t>ESA kód</t>
  </si>
  <si>
    <t>1. Verejná správa</t>
  </si>
  <si>
    <t>S.13</t>
  </si>
  <si>
    <t>2. Ústredná štátna správa</t>
  </si>
  <si>
    <t>S.1311</t>
  </si>
  <si>
    <t>3. Regionálna štátna správa</t>
  </si>
  <si>
    <t>S.1312</t>
  </si>
  <si>
    <t>4. Miestna štátna správa</t>
  </si>
  <si>
    <t>S.1313</t>
  </si>
  <si>
    <t>5. Fondy sociálneho zabezpečenia</t>
  </si>
  <si>
    <t>S.1314</t>
  </si>
  <si>
    <t>Verejná správa (S13)</t>
  </si>
  <si>
    <t>6. Celkové príjmy</t>
  </si>
  <si>
    <t>TR</t>
  </si>
  <si>
    <t>7. Celkové výdavky</t>
  </si>
  <si>
    <t>TE [1]</t>
  </si>
  <si>
    <t>EDP B.9</t>
  </si>
  <si>
    <t>9. Úrokové náklady</t>
  </si>
  <si>
    <t>EDP D.41</t>
  </si>
  <si>
    <t>10. Primárne saldo</t>
  </si>
  <si>
    <t>[2]</t>
  </si>
  <si>
    <t>11. Jednorazové a dočasné efekty</t>
  </si>
  <si>
    <t>[3]</t>
  </si>
  <si>
    <t>Vybrané zložky príjmov</t>
  </si>
  <si>
    <t>12a. Dane z produkcie a dovozu</t>
  </si>
  <si>
    <t>D.2</t>
  </si>
  <si>
    <t>12b. Bežné dane z dôchodkov, majetku atď.</t>
  </si>
  <si>
    <t>D.5</t>
  </si>
  <si>
    <t>12c. Dane z kapitálu</t>
  </si>
  <si>
    <t>D.91</t>
  </si>
  <si>
    <t xml:space="preserve">13. Príspevky na sociálne zabezpečenie </t>
  </si>
  <si>
    <t>D.61</t>
  </si>
  <si>
    <t>14.Dôchodky z majetku</t>
  </si>
  <si>
    <t>D.4</t>
  </si>
  <si>
    <t>15. Ostatné</t>
  </si>
  <si>
    <t>[4]</t>
  </si>
  <si>
    <t>16=6. Celkové príjmy</t>
  </si>
  <si>
    <t>p.m.: Daňové zaťaženie (D.2+D.5+D.61+D.91-D.995)</t>
  </si>
  <si>
    <t>[5]</t>
  </si>
  <si>
    <t>Vybrané zložky výdavkov</t>
  </si>
  <si>
    <t>17. Odmeny zamestnancov + Medzispotreba</t>
  </si>
  <si>
    <t>D.1+P.2</t>
  </si>
  <si>
    <t>17a. Odmeny zamestnancov</t>
  </si>
  <si>
    <t>D.1</t>
  </si>
  <si>
    <t>17b. Medzispotreba</t>
  </si>
  <si>
    <t>P.2</t>
  </si>
  <si>
    <t>18. Celkové sociálne transfery</t>
  </si>
  <si>
    <t xml:space="preserve"> z toho: dávky v nezamestnanosti</t>
  </si>
  <si>
    <t>[6]</t>
  </si>
  <si>
    <t>18a. Naturálne sociálne transfery</t>
  </si>
  <si>
    <t>18b. Sociálne dávky okrem naturálnych soc. transferov</t>
  </si>
  <si>
    <t>D.62</t>
  </si>
  <si>
    <t>19.=9. Úrokové náklady</t>
  </si>
  <si>
    <t xml:space="preserve">EDP D.41 </t>
  </si>
  <si>
    <t>20. Subvencie</t>
  </si>
  <si>
    <t>D.3</t>
  </si>
  <si>
    <t>21. Tvorba hrubého fixného kapitálu</t>
  </si>
  <si>
    <t>P.51</t>
  </si>
  <si>
    <t>[7]</t>
  </si>
  <si>
    <t>p.m.: Spotreba vlády (nominálna)</t>
  </si>
  <si>
    <t>P.3</t>
  </si>
  <si>
    <t>[3] Kladné znamienko predstavuje pozitívny vplyv jednorazového opatrenia na saldo VS</t>
  </si>
  <si>
    <t>[5] Vrátane vyberaných EÚ</t>
  </si>
  <si>
    <t>[6] Zahŕňa hotovostné dávky (D.621 a D.624) a naturálne dávky (D.631) súvsiace s dávkami v nezamestnanosti</t>
  </si>
  <si>
    <t>D.41</t>
  </si>
  <si>
    <t>TE</t>
  </si>
  <si>
    <t>Total revenue</t>
  </si>
  <si>
    <t>Total expenditure</t>
  </si>
  <si>
    <t>% GDP</t>
  </si>
  <si>
    <t>1. Hrubý dlh</t>
  </si>
  <si>
    <t>2. Zmena hrubého dlhu</t>
  </si>
  <si>
    <t>Príspevky k zmene hrubého dlhu</t>
  </si>
  <si>
    <t>4. Úroky</t>
  </si>
  <si>
    <t>5. Zosúladenie dlhu a deficitu</t>
  </si>
  <si>
    <t>z toho:</t>
  </si>
  <si>
    <t>- Rozdiely medzi cash a akruálom</t>
  </si>
  <si>
    <t>- Čistý nárast finančných aktív</t>
  </si>
  <si>
    <t xml:space="preserve">      z toho: príjmy z privatizácie</t>
  </si>
  <si>
    <t>- Efekty zhodnotenia a iné</t>
  </si>
  <si>
    <t>p.m. Implicitná úroková miera</t>
  </si>
  <si>
    <t>Iné relevantné faktory</t>
  </si>
  <si>
    <t>6. Likvidné finančné aktíva</t>
  </si>
  <si>
    <t>8. Splátky dlhu (existujúce dlhopisy) od konca predchádzajúceho roka</t>
  </si>
  <si>
    <t>7. Čistý finančný dlh (1-6)</t>
  </si>
  <si>
    <t>1. Reálny rast HDP (%)</t>
  </si>
  <si>
    <t>3. Úrokové náklady</t>
  </si>
  <si>
    <t>4. Jednorazové a dočasné opatrenia</t>
  </si>
  <si>
    <t xml:space="preserve"> [1]</t>
  </si>
  <si>
    <t>5. Rast potenciálneho HDP (%)</t>
  </si>
  <si>
    <t>príspevky:</t>
  </si>
  <si>
    <t>- pracovná sila</t>
  </si>
  <si>
    <t>- kapitál</t>
  </si>
  <si>
    <t>- celková produktivita faktorov</t>
  </si>
  <si>
    <t>6. Produkčná medzera</t>
  </si>
  <si>
    <t>7. Cyklická zložka rozpočtu</t>
  </si>
  <si>
    <t>8. Cyklicky upravené saldo (2 - 7)</t>
  </si>
  <si>
    <t>9. Cyklicky upravené primárne saldo (8 + 3)</t>
  </si>
  <si>
    <t>10. Štrukturálne saldo (8 - 4)</t>
  </si>
  <si>
    <t>[1] Kladné znamienko predstavuje pozitívny vplyv jednorazového opatrenia na saldo VS</t>
  </si>
  <si>
    <t>Skutočnosť</t>
  </si>
  <si>
    <t>1. Reálne HDP</t>
  </si>
  <si>
    <t>B1*g</t>
  </si>
  <si>
    <t>2. Nominálne HDP</t>
  </si>
  <si>
    <t>[1] Celková zamestnanosť, podľa národných účtov - domáci koncept.</t>
  </si>
  <si>
    <t>[2] Podľa definície národných účtov.</t>
  </si>
  <si>
    <t>1. Všeobecné verejné služby</t>
  </si>
  <si>
    <t>1</t>
  </si>
  <si>
    <t>2. Obrana</t>
  </si>
  <si>
    <t>2</t>
  </si>
  <si>
    <t>3. Verejný poriadok a bezpečnosť</t>
  </si>
  <si>
    <t>3</t>
  </si>
  <si>
    <t>4. Ekonomická oblasť</t>
  </si>
  <si>
    <t>4</t>
  </si>
  <si>
    <t>5. Ochrana žiovotného prostredia</t>
  </si>
  <si>
    <t>5</t>
  </si>
  <si>
    <t>6. Bývanie a občianska vybavenosť</t>
  </si>
  <si>
    <t>6</t>
  </si>
  <si>
    <t>7. Zdravotníctvo</t>
  </si>
  <si>
    <t>7</t>
  </si>
  <si>
    <t>8. Rekreácia, kultúra a náboženstvo</t>
  </si>
  <si>
    <t>8</t>
  </si>
  <si>
    <t>9. Vzdelávanie</t>
  </si>
  <si>
    <t>9</t>
  </si>
  <si>
    <t>10. Sociálne zabezpečenie</t>
  </si>
  <si>
    <t>10</t>
  </si>
  <si>
    <t>11. Celkové výdavky</t>
  </si>
  <si>
    <t>Tabuľka 3: Výdavky verejnej správy (% HDP)</t>
  </si>
  <si>
    <t>COFOG kód</t>
  </si>
  <si>
    <t>5. Ochrana životného prostredia</t>
  </si>
  <si>
    <t>1. Výdavky na programy EÚ plne kryté príjmami z fondov EÚ</t>
  </si>
  <si>
    <t>2. Celkové výdavky za predpokladu scenára bez zmien politík</t>
  </si>
  <si>
    <t>1. Celkové príjmy za predpokladu scenára bez zmien politík</t>
  </si>
  <si>
    <t xml:space="preserve">3. Zmena príjmov z titulu opatrení </t>
  </si>
  <si>
    <t>2. Výdavky na dávky v nezamestnanosti nesúvisiace s opatreniami vlády (cyklická zložka)</t>
  </si>
  <si>
    <t>level</t>
  </si>
  <si>
    <t>Predpoklady</t>
  </si>
  <si>
    <t>22. Kapitálové transfery</t>
  </si>
  <si>
    <t>23. Ostatné</t>
  </si>
  <si>
    <t>24=7. Celkové výdavky</t>
  </si>
  <si>
    <t>D.9</t>
  </si>
  <si>
    <t>[4] P.11+P.12+P.131+D.39+D.7+D.9 (okrem D.91)</t>
  </si>
  <si>
    <t>[7] D.29+D4 (okrem D.41)+ D.5+D.7+P.52+P.53+K.2+D.8</t>
  </si>
  <si>
    <t xml:space="preserve"> % of GDP</t>
  </si>
  <si>
    <t>Source: MF SR</t>
  </si>
  <si>
    <t>1. Total revenue at unchanged policies</t>
  </si>
  <si>
    <t>2. Total expenditure at unchanged policie</t>
  </si>
  <si>
    <t>Table 2c: Amounts to be excluded from the expenditure benchmark</t>
  </si>
  <si>
    <t>% of GDP</t>
  </si>
  <si>
    <t>2. Cyclical unemployment benefit expenditure</t>
  </si>
  <si>
    <t>4. Revenue increases mandated by law</t>
  </si>
  <si>
    <t>1. Expenditure on EU programmes fully matched by EU funds revenue</t>
  </si>
  <si>
    <t>Table 3: General government expenditures by function (% of GDP)</t>
  </si>
  <si>
    <t>COFOG code</t>
  </si>
  <si>
    <t>1. General public services</t>
  </si>
  <si>
    <t>2. Defence</t>
  </si>
  <si>
    <t>3. Public order and safety</t>
  </si>
  <si>
    <t>4. Economic affairs</t>
  </si>
  <si>
    <t>5. Environmental protection</t>
  </si>
  <si>
    <t>6. Housing and community 
amenities</t>
  </si>
  <si>
    <t>7. Health</t>
  </si>
  <si>
    <t>8. Recreation, culture and religion</t>
  </si>
  <si>
    <t>9. Education</t>
  </si>
  <si>
    <t>10. Social protection</t>
  </si>
  <si>
    <t>11. Total expenditures</t>
  </si>
  <si>
    <t>ESA code</t>
  </si>
  <si>
    <t>1. Gross debt</t>
  </si>
  <si>
    <t>2. Change in gross debt ratio</t>
  </si>
  <si>
    <t>5. Stock-flow adjustment</t>
  </si>
  <si>
    <t xml:space="preserve">  of which:</t>
  </si>
  <si>
    <t>- differences between cash and accruals</t>
  </si>
  <si>
    <t>- net accumulation of financial assets</t>
  </si>
  <si>
    <t>of which: revenues from privatisation</t>
  </si>
  <si>
    <t>- valuation effects and others</t>
  </si>
  <si>
    <t>p.m. implicit interest rate on debt</t>
  </si>
  <si>
    <t>Contributions to change in gross debt</t>
  </si>
  <si>
    <t>Other relevant variables</t>
  </si>
  <si>
    <t>6. Liquid financial assets</t>
  </si>
  <si>
    <t>7. Net financial debt (7=1-6)</t>
  </si>
  <si>
    <t>8. Debt repayment (existing debts) from previous year</t>
  </si>
  <si>
    <t>1. Real GDP growth (%)</t>
  </si>
  <si>
    <t>3. Interest expenditure</t>
  </si>
  <si>
    <t>4. One-off and other temporary measures</t>
  </si>
  <si>
    <t>5. Potential GDP growth (%)</t>
  </si>
  <si>
    <t>contributions:</t>
  </si>
  <si>
    <t>- labour</t>
  </si>
  <si>
    <t>- capital</t>
  </si>
  <si>
    <t>- total factor productivity</t>
  </si>
  <si>
    <t>6. Output gap</t>
  </si>
  <si>
    <t>7. Cyclical budgetary component</t>
  </si>
  <si>
    <t>8. Cyclically-adjusted balance (2 - 7)</t>
  </si>
  <si>
    <t>9. Cyclically-adjusted primary balance (8 + 3)</t>
  </si>
  <si>
    <t>10. Structural balance (8 - 4)</t>
  </si>
  <si>
    <t>[1] A plus sign means deficit-reducing one-off measure</t>
  </si>
  <si>
    <t>Rate of change</t>
  </si>
  <si>
    <t>Rozdiel</t>
  </si>
  <si>
    <r>
      <t xml:space="preserve">TE </t>
    </r>
    <r>
      <rPr>
        <vertAlign val="superscript"/>
        <sz val="9"/>
        <rFont val="Arial Narrow"/>
        <family val="2"/>
        <charset val="238"/>
      </rPr>
      <t>[1]</t>
    </r>
  </si>
  <si>
    <t>Table 2a: General government budgetary prospects</t>
  </si>
  <si>
    <t>Net lending (EDP B.9) by subsector</t>
  </si>
  <si>
    <t>General government (S13)</t>
  </si>
  <si>
    <t>Selected components of revenue</t>
  </si>
  <si>
    <t>Selected components of expenditure</t>
  </si>
  <si>
    <t>1. General government</t>
  </si>
  <si>
    <t>2. Central government</t>
  </si>
  <si>
    <t>3. State government</t>
  </si>
  <si>
    <t>4. Local government</t>
  </si>
  <si>
    <t>5. Social security funds</t>
  </si>
  <si>
    <t>6. Total revenue</t>
  </si>
  <si>
    <t>7. Total expenditure</t>
  </si>
  <si>
    <t>8. Net lending/ borrowing</t>
  </si>
  <si>
    <t>9. Interest expenditure</t>
  </si>
  <si>
    <t>10. Primary balance</t>
  </si>
  <si>
    <t>11. One-off and other temporary measures</t>
  </si>
  <si>
    <t>12. Total taxes (12=12a+12b+12c)</t>
  </si>
  <si>
    <t>12a. Taxes on production and imports</t>
  </si>
  <si>
    <t>12b. Current taxes on income, wealth, etc</t>
  </si>
  <si>
    <t>12c. Capital taxes</t>
  </si>
  <si>
    <t xml:space="preserve">13. Social contributions </t>
  </si>
  <si>
    <t>14. Property income</t>
  </si>
  <si>
    <t>15. Other</t>
  </si>
  <si>
    <t>16=6. Total revenue</t>
  </si>
  <si>
    <t>p.m.: Tax burden (D.2+D.5+D.61+D.91-D.995)</t>
  </si>
  <si>
    <t>17. Compensation of employees + intermediate consumption</t>
  </si>
  <si>
    <t>17a. Compensation of employees</t>
  </si>
  <si>
    <t>17b. Intermediate consumption</t>
  </si>
  <si>
    <t>18. Social payments (18=18a+18b)</t>
  </si>
  <si>
    <t>of which Unemployment benefits</t>
  </si>
  <si>
    <t>18b. Social transfers other than in kind</t>
  </si>
  <si>
    <t>19.=9. Interest expenditure</t>
  </si>
  <si>
    <t>20. Subsidies</t>
  </si>
  <si>
    <t>21. Gross fixed capital formation</t>
  </si>
  <si>
    <t>22. Capital transfers</t>
  </si>
  <si>
    <t>23. Other</t>
  </si>
  <si>
    <t>24=7. Total expenditure</t>
  </si>
  <si>
    <t>p.m.: Government consumption (nominal)</t>
  </si>
  <si>
    <t>[1] Adjusted for the net flow of swap-related flows, so that TR-TE=EDP B.9</t>
  </si>
  <si>
    <t>[2] Primary balance is calculated as (EDP B.9, item 8) plus (EDP D.41, item 9)</t>
  </si>
  <si>
    <t>[3] A plus sign means a deficit-reducing one-off measure</t>
  </si>
  <si>
    <t>[4] P.11+P.12+P.131+D.39+D.7+D.9 (other than D.91)</t>
  </si>
  <si>
    <t>[5] Including those collected by the EU and including an adjustment for uncollected taxes and social contributions (D.995), if appropriate.</t>
  </si>
  <si>
    <t>[6] Includes cash benefit (D.621 and D.624) and in kind benefits (D.631) related to unemployment benefits</t>
  </si>
  <si>
    <t>[7] D.29+D4 (other than D.41)+ D.5+D.7+P.52+P.53+K.2+D.8</t>
  </si>
  <si>
    <t>Tabuľka 4: Vývoj dlhu verejnej správy (% HDP)</t>
  </si>
  <si>
    <t>Table 4: General governement debt development (% of GDP)</t>
  </si>
  <si>
    <t>(% HDP)</t>
  </si>
  <si>
    <t>Tabuľka 5: Cyklický vývoj</t>
  </si>
  <si>
    <t xml:space="preserve">Table 5: Cyclical developments </t>
  </si>
  <si>
    <t>(% of GDP)</t>
  </si>
  <si>
    <t xml:space="preserve">ESA kód </t>
  </si>
  <si>
    <t>Reálny rast HDP (%)</t>
  </si>
  <si>
    <t>Predchádzajúca aktualizácia*</t>
  </si>
  <si>
    <t>Skutočnosť a súčasná aktualizácia</t>
  </si>
  <si>
    <t>Saldo verejnej správy (% HDP)</t>
  </si>
  <si>
    <t>Hrubý dlh verejnej správy (% HDP)</t>
  </si>
  <si>
    <t>Tabuľka 6: Porovnanie predchádzajúcej a aktualizovanej prognózy</t>
  </si>
  <si>
    <t>a) Old-age and early pensions</t>
  </si>
  <si>
    <t>b) Other pensions (disability, survivors)</t>
  </si>
  <si>
    <t>B. Health care</t>
  </si>
  <si>
    <t>C. Long-term care</t>
  </si>
  <si>
    <t>D. Education expenditure</t>
  </si>
  <si>
    <t>E. Other age-related expenditures</t>
  </si>
  <si>
    <t>Pension reserve fund assets</t>
  </si>
  <si>
    <t>Systematic pension reforms</t>
  </si>
  <si>
    <t>Social contributions diverted to voluntary private scheme</t>
  </si>
  <si>
    <t>Pension expenditure paid by voluntary private scheme</t>
  </si>
  <si>
    <t>Assumptions</t>
  </si>
  <si>
    <t>Labour productivity growth</t>
  </si>
  <si>
    <t>Real GDP growth</t>
  </si>
  <si>
    <t>Participation rate males  (aged 15-64)</t>
  </si>
  <si>
    <t>Participation rate females (aged 15-64)</t>
  </si>
  <si>
    <t>Total participation rate (aged 15-64)</t>
  </si>
  <si>
    <t>Unemployment rate (aged 15-64)</t>
  </si>
  <si>
    <t>Population aged 65+ over total population</t>
  </si>
  <si>
    <t>Výdavky celkom</t>
  </si>
  <si>
    <t>Z toho: Výdavky ovplyvnené starnutím populácie</t>
  </si>
  <si>
    <t>a) Starobné a predčasné starobné dôchodky</t>
  </si>
  <si>
    <t>b) Ostatné dôchodky (invalidné, pozostalostné)</t>
  </si>
  <si>
    <t>B. Zdravotná starostlivosť</t>
  </si>
  <si>
    <t xml:space="preserve">C. Dlhodobá starostlivosť </t>
  </si>
  <si>
    <t>D. Školstvo</t>
  </si>
  <si>
    <t>E. Ostatné výdavky ovplyvnené starnutím populácie</t>
  </si>
  <si>
    <t>Príjmy celkom</t>
  </si>
  <si>
    <t>Z toho: Príjmy z majetku (D.4)</t>
  </si>
  <si>
    <t>Z toho: Zo sociálnych odvodov</t>
  </si>
  <si>
    <t>Rezervy dôchodkových fondov</t>
  </si>
  <si>
    <t>Z toho: konsolidované rezervy dôch. fondov VS</t>
  </si>
  <si>
    <t>Systémové dôchodkové reformy</t>
  </si>
  <si>
    <t>Príspevky sociálneho zabezpečenia odvedené do dobrovoľnej súkromnej schémy</t>
  </si>
  <si>
    <t>Výdavky na dôchodky vyplatené prostredníctvom dobrovoľnej súkromnej schémy</t>
  </si>
  <si>
    <t>Rast produktivity práce</t>
  </si>
  <si>
    <t>Reálny rast HDP</t>
  </si>
  <si>
    <t>Miera participácie žien (vek 15-64)</t>
  </si>
  <si>
    <t>Celková miera participácie (vek 15-64)</t>
  </si>
  <si>
    <t>Miera nezamestnanosti (vek 15-64)</t>
  </si>
  <si>
    <t>Of which: Age-related expenditures</t>
  </si>
  <si>
    <t>Of which: Property income (D.4)</t>
  </si>
  <si>
    <t>Of which: Pensions contributions</t>
  </si>
  <si>
    <t>Of which: Consolidated public pension fund assets</t>
  </si>
  <si>
    <t>4. Automatická zmena príjmov z dôvodu uplatnovania legislatívy</t>
  </si>
  <si>
    <t>Zdroj: MFSR</t>
  </si>
  <si>
    <t>12. Celkové dane (12=12a+12b+12c)</t>
  </si>
  <si>
    <t>Table 6: Comparison between the previous forecast and the updated forecast</t>
  </si>
  <si>
    <t>Real GDP growth (%)</t>
  </si>
  <si>
    <t>Previous update*</t>
  </si>
  <si>
    <t>Current update</t>
  </si>
  <si>
    <t>Difference</t>
  </si>
  <si>
    <t>General government balance (% of GDP)</t>
  </si>
  <si>
    <t>General government gross debt (% of GDP)</t>
  </si>
  <si>
    <t>Source: MFSR</t>
  </si>
  <si>
    <t>Table 2b: No-policy-change scenario</t>
  </si>
  <si>
    <t>Zdroj: Eurostat, MFSR</t>
  </si>
  <si>
    <r>
      <t xml:space="preserve">Zdroj: </t>
    </r>
    <r>
      <rPr>
        <i/>
        <sz val="8"/>
        <color theme="1"/>
        <rFont val="Arial Narrow"/>
        <family val="2"/>
        <charset val="238"/>
      </rPr>
      <t>MFSR</t>
    </r>
  </si>
  <si>
    <r>
      <t xml:space="preserve">Source: </t>
    </r>
    <r>
      <rPr>
        <i/>
        <sz val="8"/>
        <color theme="1"/>
        <rFont val="Arial Narrow"/>
        <family val="2"/>
        <charset val="238"/>
      </rPr>
      <t>MFSR</t>
    </r>
  </si>
  <si>
    <t>D.632</t>
  </si>
  <si>
    <t>18a. Social transfers in kind - purchased market production</t>
  </si>
  <si>
    <t>Tabuľka 7: Dlhodobá udržateľnosť verejných financií (% HDP)*</t>
  </si>
  <si>
    <t>Table 7: Long-term sustainability of public finances (% of GDP)*</t>
  </si>
  <si>
    <t>Tabuľka 7a: Podmienené záväzky</t>
  </si>
  <si>
    <t>Table 7a: Contingent liabilities</t>
  </si>
  <si>
    <t>B.9</t>
  </si>
  <si>
    <t>3. Primárne saldo *</t>
  </si>
  <si>
    <t>9. Podiel dlhu denominovaného v zahraničnej mene **</t>
  </si>
  <si>
    <t>10. Priemerná splatnosť ***</t>
  </si>
  <si>
    <t>Source: MoF SR</t>
  </si>
  <si>
    <t>P.51g</t>
  </si>
  <si>
    <t xml:space="preserve">D.41 </t>
  </si>
  <si>
    <t>Čisté pôžičky (B.9) podsektorov verejnej správy</t>
  </si>
  <si>
    <t>[1] Upravené o čisté toky týkajúce sa swapov tak, aby TR-TE=B.9</t>
  </si>
  <si>
    <t>[2] Primárne saldo je počítané ako (B.9, položka 8) plus (D.41, položka 9)</t>
  </si>
  <si>
    <t>Tabuľka 3 - Výdavky verejnej správy (mil. eur)</t>
  </si>
  <si>
    <t>Tabuľka 2c - Výdavky vylúčené z výdavkového agregátu</t>
  </si>
  <si>
    <t>Tabuľka 2b - Scenár nezmenených politík</t>
  </si>
  <si>
    <t xml:space="preserve">Tabuľka 1a - Makroekonomický prehľad (ESA2010, mld. eur) </t>
  </si>
  <si>
    <t>miera rastu</t>
  </si>
  <si>
    <t>Zložky reálneho HDP</t>
  </si>
  <si>
    <t>3. Konečná spotreba domácností a NISD</t>
  </si>
  <si>
    <t>5. Tvorba hrubého fixného kapitálu</t>
  </si>
  <si>
    <t>6. Zmena stavu zásob a čisté nadobudnutie cenností (% HDP)</t>
  </si>
  <si>
    <t>P.52 + P.53</t>
  </si>
  <si>
    <t>7. Vývoz výrobkov a služieb</t>
  </si>
  <si>
    <t>P.6</t>
  </si>
  <si>
    <t xml:space="preserve">8. Dovoz výrobkov a služieb       </t>
  </si>
  <si>
    <t>P.7</t>
  </si>
  <si>
    <t>Príspevky k reálnemu rastu HDP</t>
  </si>
  <si>
    <t>B.11</t>
  </si>
  <si>
    <t>Zdroj: ŠÚ SR, MF SR</t>
  </si>
  <si>
    <t xml:space="preserve">Table 1a: Macroeconomic prospects (ESA2010, EUR bn.) </t>
  </si>
  <si>
    <t>Level</t>
  </si>
  <si>
    <t>1. Real GDP</t>
  </si>
  <si>
    <t>2. Nominal GDP</t>
  </si>
  <si>
    <t>Components of real GDP</t>
  </si>
  <si>
    <t>3. Private consumption expenditure</t>
  </si>
  <si>
    <t xml:space="preserve">4. Government consumption expenditure  </t>
  </si>
  <si>
    <t>5. Gross fixed capital formation</t>
  </si>
  <si>
    <t>6. Changes in inventories and net acquisition of valuables (% of GDP)</t>
  </si>
  <si>
    <t>7. Export of goods and services</t>
  </si>
  <si>
    <t xml:space="preserve">8. Imports of goods and services      </t>
  </si>
  <si>
    <t>Contribution to real GDP growth</t>
  </si>
  <si>
    <t>9.  Final domestic demand (total)</t>
  </si>
  <si>
    <t>10.  Changes in inventories and net acquisition of valuables</t>
  </si>
  <si>
    <t>11. External balance of goods and services</t>
  </si>
  <si>
    <t>Source: ŠÚ SR, MF SR</t>
  </si>
  <si>
    <t xml:space="preserve">Tabuľka 1b - Cenový vývoj (ESA2010) </t>
  </si>
  <si>
    <t>1. Deflátor HDP</t>
  </si>
  <si>
    <t>2. Deflátor súkromnej spotreby</t>
  </si>
  <si>
    <t xml:space="preserve">3. HICP  </t>
  </si>
  <si>
    <t>4. Deflátor verejnej spotreby</t>
  </si>
  <si>
    <t>5. Deflátor investícií</t>
  </si>
  <si>
    <t>6. Deflátor exportu tovarov a služieb</t>
  </si>
  <si>
    <t>7. Deflátor importu tovarov a služieb</t>
  </si>
  <si>
    <t>Table 1b: Price developments (ESA2010)</t>
  </si>
  <si>
    <t>1. GDP deflator</t>
  </si>
  <si>
    <t>2. Private consumption deflator</t>
  </si>
  <si>
    <t>4. Public consumption deflator</t>
  </si>
  <si>
    <t>5. Investment deflator</t>
  </si>
  <si>
    <t>6. Export price deflator (goods and services)</t>
  </si>
  <si>
    <t>7. Import price deflator (goods and services)</t>
  </si>
  <si>
    <t>Tabuľka 1c - Ukazovatele trhu práce (ESA2010)</t>
  </si>
  <si>
    <t xml:space="preserve">1. Počet zamestnaných (tis.) [1] </t>
  </si>
  <si>
    <t>2. Počet odpracovaných hodín (mil.)[2]</t>
  </si>
  <si>
    <t xml:space="preserve">3. Miera nezamestnanosti (%)[3]  </t>
  </si>
  <si>
    <t xml:space="preserve">4. Produktivita práce na osobu (eur) [4]  </t>
  </si>
  <si>
    <t>5. Produktivita práce na hodinu (eur) [5]</t>
  </si>
  <si>
    <t>6. Odmeny zamestnancov (mil. eur)</t>
  </si>
  <si>
    <t>7. Odmeny na zamestnanca (eur)</t>
  </si>
  <si>
    <t>[3] Harmonizovaná miera podľa Eurostatu, stav</t>
  </si>
  <si>
    <t>[4] Reálne HDP na zamestnanú osobu.</t>
  </si>
  <si>
    <t>[5] Reálne HDP na odpracovanú hodinu.</t>
  </si>
  <si>
    <t>Table 1c: Labour market development (ESA2010)</t>
  </si>
  <si>
    <t xml:space="preserve">1. Employment, persons (thousands) [1] </t>
  </si>
  <si>
    <t>2. Employment, hours worked (thousands) [2]</t>
  </si>
  <si>
    <t xml:space="preserve">3. Unemployment rate (%) [3]  </t>
  </si>
  <si>
    <t xml:space="preserve">4. Labour productivity per persons (EUR) [4]  </t>
  </si>
  <si>
    <t>5. Labour productivity per hours worked (EUR) [5]</t>
  </si>
  <si>
    <t>6. Compensation of employees (EUR mill.)</t>
  </si>
  <si>
    <t>7. Compensation per employee (EUR)</t>
  </si>
  <si>
    <t>[1] Total occupied population, domestic concept – national accounts definition</t>
  </si>
  <si>
    <t>[2] National accounts definition</t>
  </si>
  <si>
    <t>[3] Harmonised definition according to Eurostat; levels</t>
  </si>
  <si>
    <t>[4] Real GDP per person employed</t>
  </si>
  <si>
    <t>[5] Real GDP per hour worked</t>
  </si>
  <si>
    <t xml:space="preserve">Tabuľka 1d - Sektorová bilancia (ESA2010, % HDP) </t>
  </si>
  <si>
    <t>1. Čisté pôžičky poskytnuté / prijaté od zvyšku sveta</t>
  </si>
  <si>
    <t xml:space="preserve">     z toho:</t>
  </si>
  <si>
    <t>2. Čisté pôžičky poskytnuté / prijaté ostatných sektorov</t>
  </si>
  <si>
    <t>4. Štatistický rozdiel</t>
  </si>
  <si>
    <t xml:space="preserve">Table 1d: Sectoral balance (ESA2010, % of GDP) </t>
  </si>
  <si>
    <t>1. Net lending / borrowing vis-à-vis the rest of the world</t>
  </si>
  <si>
    <t xml:space="preserve">    of which:</t>
  </si>
  <si>
    <t xml:space="preserve">     - Balance on goods and services</t>
  </si>
  <si>
    <t xml:space="preserve">     - Balance of primary incomes and transfers</t>
  </si>
  <si>
    <t xml:space="preserve">     - Capital account</t>
  </si>
  <si>
    <t>2. Net lending / borrowing of the private sector</t>
  </si>
  <si>
    <t>4. Statistical discrepancy</t>
  </si>
  <si>
    <t xml:space="preserve">Tabuľka 8 - Základné predpoklady </t>
  </si>
  <si>
    <t>Výmenný kurz USD/€ (ročný priemer) (eurozóna a krajiny ERM II)</t>
  </si>
  <si>
    <t>Svet okrem EU, rast HDP (%)</t>
  </si>
  <si>
    <t xml:space="preserve">Rast HDP EU (%) </t>
  </si>
  <si>
    <t>Rast dôležitých zahraničných trhov (%)</t>
  </si>
  <si>
    <t>Objem svetového importu, okrem EU (%)</t>
  </si>
  <si>
    <t>Cena ropy (Brent, USD/barel)</t>
  </si>
  <si>
    <t>Zdroj: Common external assumptions, MF SR</t>
  </si>
  <si>
    <t xml:space="preserve">Table 8: Basic assumptions </t>
  </si>
  <si>
    <t>USD/€ exchange rate (annual average) (euro area and ERM II countries)</t>
  </si>
  <si>
    <t>World excluding EU, GDP growth</t>
  </si>
  <si>
    <t>EU GDP growth</t>
  </si>
  <si>
    <t>Growth of relevant foreign markets</t>
  </si>
  <si>
    <t>World import volumes, excluding EU</t>
  </si>
  <si>
    <t>Oil prices (Brent, USD/barrel)</t>
  </si>
  <si>
    <t>Source: Common external assumptions, MF SR</t>
  </si>
  <si>
    <t xml:space="preserve">Zdroj: Eurostat, MFSR </t>
  </si>
  <si>
    <t>Source: SOSR, MFSR</t>
  </si>
  <si>
    <t>Verejné záruky</t>
  </si>
  <si>
    <t>0,0 </t>
  </si>
  <si>
    <t>Public guarantees</t>
  </si>
  <si>
    <t>4. Interest expenditure</t>
  </si>
  <si>
    <t>8. Čisté pôžičky poskytnuté / prijaté</t>
  </si>
  <si>
    <t>1.a. of which investment fully matched by EU funds revenue</t>
  </si>
  <si>
    <t>1.a. z toho investície plne kryté z príjmami z fondov EÚ</t>
  </si>
  <si>
    <t>3. Čisté pôžičky poskytnuté / prijaté verejnej správy (ciele vlády)*</t>
  </si>
  <si>
    <t>3. Net lending / borrowing of general government (budgetary target)*</t>
  </si>
  <si>
    <t>2. Čisté pôžičky verejnej správy*</t>
  </si>
  <si>
    <t>2. Net lending of general government*</t>
  </si>
  <si>
    <t>Current update**</t>
  </si>
  <si>
    <t>Skutočnosť a súčasná aktualizácia**</t>
  </si>
  <si>
    <t>R - Schválený rozpočet.</t>
  </si>
  <si>
    <t>10. Average maturity (years)***</t>
  </si>
  <si>
    <t>9. Share of debt denominated in foreign currency**</t>
  </si>
  <si>
    <t>3. Primary balance*</t>
  </si>
  <si>
    <t>** Vrátane úverov</t>
  </si>
  <si>
    <t>** Lloans included.</t>
  </si>
  <si>
    <t>3. Effect of discretionary revenue measures</t>
  </si>
  <si>
    <t>B - Official budget</t>
  </si>
  <si>
    <t xml:space="preserve">     - Tovary a služby</t>
  </si>
  <si>
    <t xml:space="preserve">     - Primárne príjmy a transfery</t>
  </si>
  <si>
    <t xml:space="preserve">     - Kapitálový účet</t>
  </si>
  <si>
    <t>Krátkodobá úroková miera EONIA (ročný priemer, %)</t>
  </si>
  <si>
    <t>Dlhodobá úroková miera 10Y-SLOVGB (ročný priemer, %)</t>
  </si>
  <si>
    <t>Short-term interest rate EONIA (annual average)</t>
  </si>
  <si>
    <t>Long-term interest rate 10Y-SLOVGB (annual average)</t>
  </si>
  <si>
    <t>One-offs on the expenditure side: general government</t>
  </si>
  <si>
    <t>One-offs on the revenue side: general government</t>
  </si>
  <si>
    <t xml:space="preserve">Of which: </t>
  </si>
  <si>
    <t>Z toho:</t>
  </si>
  <si>
    <t>Opatrenia na príjmovej strane - verejná správa</t>
  </si>
  <si>
    <t>Opatrenia na výdavkovej strane - verejná správa</t>
  </si>
  <si>
    <t xml:space="preserve"> -</t>
  </si>
  <si>
    <t>D6</t>
  </si>
  <si>
    <t xml:space="preserve"> z toho: spojené s EFSF a ESM</t>
  </si>
  <si>
    <t>of which: linked to EFSF and ESM</t>
  </si>
  <si>
    <t xml:space="preserve">4. Konečná spotreba verejnej správy </t>
  </si>
  <si>
    <t>Of which: Interest expenditure</t>
  </si>
  <si>
    <t>Z toho: Úroky</t>
  </si>
  <si>
    <t>* Forecast of final government consumption is based on the February macroeconomic forecast of MFSR. Macroeconomic forecast was passed by Committee for Macroeconomic Forecast before the release of actual numbers for 2017, which introduces the incosistency between nominal GDP level forecast for 2018 to 2021 as passed by the Committe and the GDP level calculated through approved nominal GDP growth rates for 2017-2020. For the budgetary purposes, the level of GDP approved by the Committee is valid.</t>
  </si>
  <si>
    <t>R - Schválený rozpočet</t>
  </si>
  <si>
    <t>* The 2018 primary balance is based on the 2018 estimate</t>
  </si>
  <si>
    <t>Populácia vo veku 65+ na celkovej populácii 15-64 ( v %)</t>
  </si>
  <si>
    <t>* Výdavky spojené so starnutím ako aj makroekonomické predpoklady boli aktualizované po vydaní správy Ageing report 2018</t>
  </si>
  <si>
    <t>***  Maturity of state debt as of 31.12. For 2018 average maturity as of 17.4.2018</t>
  </si>
  <si>
    <t>9. Domáci dopyt spolu</t>
  </si>
  <si>
    <t>10. Zmena stavu zásob a čisté nadobudnutie cenností</t>
  </si>
  <si>
    <t>11. Saldo zahr. obchodu s výrobkami a službami</t>
  </si>
  <si>
    <t>* Prognóza konečnej spotreby verejnej správy vychádza z februárovej makroekonomickej prognózy MFSR. Výbor  pre makroekonomické prognózy schválil prognózu vývoja ekonomiky pred zverejnením skutočnosti za rok 2018. Aktualizácia skutočnosti spôsobuje nesúlad nominálnej úrovne HDP pre roky 2019 až 2022 schválenej Výborom a úrovňou HDP odvodenou cez tempo rastu nominálneho HDP taktiež schválenou Výborom. Pre účely rozpočtu verejnej správy je platná úroveň nominálneho HDP schválená Výborom.</t>
  </si>
  <si>
    <t>2019 R</t>
  </si>
  <si>
    <t>2019 B</t>
  </si>
  <si>
    <t>* Primárne saldo za rok 2019 vychádza očakávanej skutočnosti na rok 2019</t>
  </si>
  <si>
    <t>* Pre rok 2019 uvádzame očakávanú skutočnosť</t>
  </si>
  <si>
    <t>*Current estimate in case of 2019</t>
  </si>
  <si>
    <t>Pozn.: * Program stability SR na roky 2018 - 2021</t>
  </si>
  <si>
    <t>** Pre rok 2019 uvádzame očakávanú skutočnosť</t>
  </si>
  <si>
    <t>Note: * Stability Programme for 2018 - 2021</t>
  </si>
  <si>
    <t>**Current estimate in case of 2019</t>
  </si>
  <si>
    <t>*Odhad na rok 2018 je nekompletný.</t>
  </si>
  <si>
    <t>Miera participácie mužov (vek 15-64)</t>
  </si>
  <si>
    <t>Pozn.: Pre účely scenára nezmenených politík na roky 2020 až 2022 sa vychádzalo z očakávanej skutočnosti roku 2019.</t>
  </si>
  <si>
    <t>Note: The base for the NPC purposes for 2020 to 2022 is the actual estimate for 2019.</t>
  </si>
  <si>
    <t>** Výdavky na starobné dôchodky zahŕňaju nové opatrenia v penzíjnom systéme.</t>
  </si>
  <si>
    <t>A. Výdavky na starobné dôchodky, vrátane ozbrojených zložiek**</t>
  </si>
  <si>
    <t xml:space="preserve">* Age-related expenditures as well as macroeconomic assumptions were updated after issuing Ageing report 2018. </t>
  </si>
  <si>
    <t>** New measures affecting public pensions expenditure included.</t>
  </si>
  <si>
    <t>A. Pension expenditure**</t>
  </si>
  <si>
    <t>* 2018 estimate is incomplet.</t>
  </si>
  <si>
    <t>* Skutočnosť 2018</t>
  </si>
  <si>
    <t>* Final 2018</t>
  </si>
  <si>
    <t>***  Ide o splatnosť štátneho dlhu k 31.12.,pre rok 2019 ide o priemernú splatnosť k 17.4.2019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</si>
</sst>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3" formatCode="_-* #,##0.00\ _€_-;\-* #,##0.00\ _€_-;_-* &quot;-&quot;??\ _€_-;_-@_-"/>
    <numFmt numFmtId="164" formatCode="&quot;$&quot;#,##0_);\(&quot;$&quot;#,##0\)"/>
    <numFmt numFmtId="165" formatCode="_(* #,##0.00_);_(* \(#,##0.00\);_(* &quot;-&quot;??_);_(@_)"/>
    <numFmt numFmtId="166" formatCode="_-* #,##0_-;\-* #,##0_-;_-* &quot;-&quot;_-;_-@_-"/>
    <numFmt numFmtId="167" formatCode="_-* #,##0.00_-;\-* #,##0.00_-;_-* &quot;-&quot;??_-;_-@_-"/>
    <numFmt numFmtId="168" formatCode="&quot;   &quot;@"/>
    <numFmt numFmtId="169" formatCode="&quot;      &quot;@"/>
    <numFmt numFmtId="170" formatCode="&quot;         &quot;@"/>
    <numFmt numFmtId="171" formatCode="&quot;            &quot;@"/>
    <numFmt numFmtId="172" formatCode="&quot;               &quot;@"/>
    <numFmt numFmtId="173" formatCode="#,##0\ &quot;SIT&quot;;\-#,##0\ &quot;SIT&quot;"/>
    <numFmt numFmtId="174" formatCode="_-* #,##0.00\ _S_k_-;\-* #,##0.00\ _S_k_-;_-* &quot;-&quot;??\ _S_k_-;_-@_-"/>
    <numFmt numFmtId="175" formatCode="_-[$€-2]* #,##0.00_-;\-[$€-2]* #,##0.00_-;_-[$€-2]* &quot;-&quot;??_-"/>
    <numFmt numFmtId="176" formatCode="0.0"/>
    <numFmt numFmtId="177" formatCode="#,##0.0"/>
    <numFmt numFmtId="178" formatCode="_-&quot;¢&quot;* #,##0_-;\-&quot;¢&quot;* #,##0_-;_-&quot;¢&quot;* &quot;-&quot;_-;_-@_-"/>
    <numFmt numFmtId="179" formatCode="_-&quot;¢&quot;* #,##0.00_-;\-&quot;¢&quot;* #,##0.00_-;_-&quot;¢&quot;* &quot;-&quot;??_-;_-@_-"/>
    <numFmt numFmtId="180" formatCode="[Black]#,##0.0;[Black]\-#,##0.0;;"/>
    <numFmt numFmtId="181" formatCode="[Black][&gt;0.05]#,##0.0;[Black][&lt;-0.05]\-#,##0.0;;"/>
    <numFmt numFmtId="182" formatCode="[Black][&gt;0.5]#,##0;[Black][&lt;-0.5]\-#,##0;;"/>
    <numFmt numFmtId="183" formatCode="\$#,##0.00\ ;\(\$#,##0.00\)"/>
    <numFmt numFmtId="184" formatCode="0.00000"/>
    <numFmt numFmtId="185" formatCode="[$-409]mmm\-yy;@"/>
    <numFmt numFmtId="186" formatCode="_-* #,##0.0\ _€_-;\-* #,##0.0\ _€_-;_-* &quot;-&quot;??\ _€_-;_-@_-"/>
    <numFmt numFmtId="187" formatCode="_-* #,##0\ _€_-;\-* #,##0\ _€_-;_-* &quot;-&quot;??\ _€_-;_-@_-"/>
    <numFmt numFmtId="188" formatCode="0.00000000"/>
  </numFmts>
  <fonts count="60" x14ac:knownFonts="1">
    <font>
      <sz val="11"/>
      <color theme="1"/>
      <name val="Arial Narrow"/>
      <family val="2"/>
      <charset val="238"/>
    </font>
    <font>
      <sz val="11"/>
      <color theme="1"/>
      <name val="Calibri"/>
      <family val="2"/>
      <charset val="238"/>
      <scheme val="minor"/>
    </font>
    <font>
      <sz val="11"/>
      <color theme="1"/>
      <name val="Arial Narrow"/>
      <family val="2"/>
      <charset val="238"/>
    </font>
    <font>
      <sz val="11"/>
      <color theme="1"/>
      <name val="Calibri"/>
      <family val="2"/>
      <charset val="238"/>
      <scheme val="minor"/>
    </font>
    <font>
      <sz val="9"/>
      <color theme="1"/>
      <name val="Arial Narrow"/>
      <family val="2"/>
      <charset val="238"/>
    </font>
    <font>
      <sz val="10"/>
      <name val="Arial"/>
      <family val="2"/>
      <charset val="238"/>
    </font>
    <font>
      <sz val="9"/>
      <name val="Arial Narrow"/>
      <family val="2"/>
      <charset val="238"/>
    </font>
    <font>
      <b/>
      <sz val="9"/>
      <color theme="1"/>
      <name val="Arial Narrow"/>
      <family val="2"/>
      <charset val="238"/>
    </font>
    <font>
      <b/>
      <sz val="9"/>
      <name val="Arial Narrow"/>
      <family val="2"/>
      <charset val="238"/>
    </font>
    <font>
      <sz val="9"/>
      <name val="Times New Roman"/>
      <family val="1"/>
    </font>
    <font>
      <sz val="10"/>
      <name val="Arial CE"/>
      <charset val="238"/>
    </font>
    <font>
      <sz val="11"/>
      <color indexed="8"/>
      <name val="Calibri"/>
      <family val="2"/>
      <charset val="238"/>
    </font>
    <font>
      <sz val="10"/>
      <name val="Times New Roman"/>
      <family val="1"/>
      <charset val="238"/>
    </font>
    <font>
      <sz val="11"/>
      <name val="Arial CE"/>
      <family val="2"/>
      <charset val="238"/>
    </font>
    <font>
      <b/>
      <sz val="18"/>
      <name val="Arial"/>
      <family val="2"/>
      <charset val="238"/>
    </font>
    <font>
      <b/>
      <sz val="12"/>
      <name val="Arial"/>
      <family val="2"/>
      <charset val="238"/>
    </font>
    <font>
      <u/>
      <sz val="10"/>
      <color indexed="12"/>
      <name val="Arial"/>
      <family val="2"/>
      <charset val="238"/>
    </font>
    <font>
      <sz val="10"/>
      <name val="Courier"/>
      <family val="3"/>
    </font>
    <font>
      <sz val="11"/>
      <color theme="1"/>
      <name val="Calibri"/>
      <family val="2"/>
      <scheme val="minor"/>
    </font>
    <font>
      <sz val="11"/>
      <color indexed="8"/>
      <name val="Calibri"/>
      <family val="2"/>
    </font>
    <font>
      <sz val="11"/>
      <color indexed="8"/>
      <name val="Arial Narrow"/>
      <family val="2"/>
      <charset val="238"/>
    </font>
    <font>
      <sz val="10"/>
      <color indexed="8"/>
      <name val="Arial"/>
      <family val="2"/>
    </font>
    <font>
      <b/>
      <sz val="18"/>
      <name val="Arial CE"/>
      <charset val="238"/>
    </font>
    <font>
      <b/>
      <sz val="12"/>
      <name val="Arial CE"/>
      <charset val="238"/>
    </font>
    <font>
      <sz val="12"/>
      <name val="Times New Roman"/>
      <family val="1"/>
      <charset val="238"/>
    </font>
    <font>
      <sz val="12"/>
      <color indexed="24"/>
      <name val="Modern"/>
      <family val="3"/>
      <charset val="255"/>
    </font>
    <font>
      <b/>
      <sz val="18"/>
      <color indexed="24"/>
      <name val="Modern"/>
      <family val="3"/>
      <charset val="255"/>
    </font>
    <font>
      <b/>
      <sz val="12"/>
      <color indexed="24"/>
      <name val="Modern"/>
      <family val="3"/>
      <charset val="255"/>
    </font>
    <font>
      <b/>
      <sz val="9"/>
      <color rgb="FF000000"/>
      <name val="Arial Narrow"/>
      <family val="2"/>
      <charset val="238"/>
    </font>
    <font>
      <sz val="9"/>
      <color rgb="FF000000"/>
      <name val="Arial Narrow"/>
      <family val="2"/>
      <charset val="238"/>
    </font>
    <font>
      <i/>
      <sz val="8"/>
      <color theme="1"/>
      <name val="Arial Narrow"/>
      <family val="2"/>
      <charset val="238"/>
    </font>
    <font>
      <b/>
      <sz val="9"/>
      <color indexed="8"/>
      <name val="Arial Narrow"/>
      <family val="2"/>
      <charset val="238"/>
    </font>
    <font>
      <sz val="9"/>
      <color indexed="8"/>
      <name val="Arial Narrow"/>
      <family val="2"/>
      <charset val="238"/>
    </font>
    <font>
      <b/>
      <sz val="11"/>
      <color theme="1"/>
      <name val="Arial Narrow"/>
      <family val="2"/>
      <charset val="238"/>
    </font>
    <font>
      <i/>
      <sz val="8"/>
      <color rgb="FF000000"/>
      <name val="Arial Narrow"/>
      <family val="2"/>
      <charset val="238"/>
    </font>
    <font>
      <b/>
      <sz val="10"/>
      <name val="Arial Narrow"/>
      <family val="2"/>
      <charset val="238"/>
    </font>
    <font>
      <sz val="8"/>
      <color rgb="FF000000"/>
      <name val="Arial Narrow"/>
      <family val="2"/>
      <charset val="238"/>
    </font>
    <font>
      <sz val="10"/>
      <color theme="1"/>
      <name val="Arial Narrow"/>
      <family val="2"/>
      <charset val="238"/>
    </font>
    <font>
      <sz val="8"/>
      <name val="Arial Narrow"/>
      <family val="2"/>
      <charset val="238"/>
    </font>
    <font>
      <i/>
      <sz val="8"/>
      <name val="Arial Narrow"/>
      <family val="2"/>
      <charset val="238"/>
    </font>
    <font>
      <vertAlign val="superscript"/>
      <sz val="8"/>
      <name val="Arial Narrow"/>
      <family val="2"/>
      <charset val="238"/>
    </font>
    <font>
      <sz val="10"/>
      <name val="Arial Narrow"/>
      <family val="2"/>
      <charset val="238"/>
    </font>
    <font>
      <sz val="10"/>
      <name val="Arial"/>
      <family val="2"/>
    </font>
    <font>
      <sz val="10"/>
      <color rgb="FF000000"/>
      <name val="Arial Narrow"/>
      <family val="2"/>
      <charset val="238"/>
    </font>
    <font>
      <sz val="8"/>
      <color theme="1"/>
      <name val="Arial Narrow"/>
      <family val="2"/>
      <charset val="238"/>
    </font>
    <font>
      <sz val="11"/>
      <color theme="1"/>
      <name val="Calibri"/>
      <family val="2"/>
      <charset val="238"/>
    </font>
    <font>
      <sz val="10"/>
      <name val="Garamond"/>
      <family val="1"/>
      <charset val="238"/>
    </font>
    <font>
      <sz val="7.5"/>
      <color theme="1"/>
      <name val="Arial Narrow"/>
      <family val="2"/>
      <charset val="238"/>
    </font>
    <font>
      <vertAlign val="superscript"/>
      <sz val="9"/>
      <name val="Arial Narrow"/>
      <family val="2"/>
      <charset val="238"/>
    </font>
    <font>
      <sz val="10"/>
      <name val="Arial"/>
      <family val="2"/>
      <charset val="238"/>
    </font>
    <font>
      <sz val="11"/>
      <name val="Calibri"/>
      <family val="2"/>
      <charset val="238"/>
    </font>
    <font>
      <b/>
      <sz val="10"/>
      <color rgb="FF2C9ADC"/>
      <name val="Arial Narrow"/>
      <family val="2"/>
      <charset val="238"/>
    </font>
    <font>
      <sz val="9"/>
      <name val="Arial"/>
      <family val="2"/>
      <charset val="238"/>
    </font>
    <font>
      <b/>
      <sz val="9"/>
      <name val="Arial"/>
      <family val="2"/>
      <charset val="238"/>
    </font>
    <font>
      <sz val="8"/>
      <name val="Arial"/>
      <family val="2"/>
      <charset val="238"/>
    </font>
    <font>
      <sz val="8"/>
      <color theme="1"/>
      <name val="Arial"/>
      <family val="2"/>
      <charset val="238"/>
    </font>
    <font>
      <sz val="8"/>
      <name val="Arial"/>
      <family val="2"/>
    </font>
    <font>
      <sz val="8"/>
      <color indexed="8"/>
      <name val="Arial"/>
      <family val="2"/>
    </font>
    <font>
      <sz val="8"/>
      <color theme="1"/>
      <name val="Times New Roman"/>
      <family val="1"/>
      <charset val="238"/>
    </font>
    <font>
      <b/>
      <sz val="8"/>
      <color theme="1"/>
      <name val="Times New Roman"/>
      <family val="1"/>
      <charset val="238"/>
    </font>
  </fonts>
  <fills count="8">
    <fill>
      <patternFill patternType="none"/>
    </fill>
    <fill>
      <patternFill patternType="gray125"/>
    </fill>
    <fill>
      <patternFill patternType="solid">
        <fgColor indexed="27"/>
        <bgColor indexed="8"/>
      </patternFill>
    </fill>
    <fill>
      <patternFill patternType="solid">
        <fgColor indexed="44"/>
        <bgColor indexed="64"/>
      </patternFill>
    </fill>
    <fill>
      <patternFill patternType="solid">
        <fgColor indexed="41"/>
        <bgColor indexed="64"/>
      </patternFill>
    </fill>
    <fill>
      <patternFill patternType="solid">
        <fgColor indexed="41"/>
      </patternFill>
    </fill>
    <fill>
      <patternFill patternType="solid">
        <fgColor indexed="40"/>
      </patternFill>
    </fill>
    <fill>
      <patternFill patternType="solid">
        <fgColor theme="0"/>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double">
        <color indexed="8"/>
      </top>
      <bottom/>
      <diagonal/>
    </border>
    <border>
      <left style="thin">
        <color indexed="48"/>
      </left>
      <right style="thin">
        <color indexed="48"/>
      </right>
      <top style="thin">
        <color indexed="48"/>
      </top>
      <bottom style="thin">
        <color indexed="48"/>
      </bottom>
      <diagonal/>
    </border>
    <border>
      <left/>
      <right/>
      <top style="thin">
        <color indexed="64"/>
      </top>
      <bottom style="double">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right/>
      <top style="double">
        <color indexed="0"/>
      </top>
      <bottom/>
      <diagonal/>
    </border>
    <border>
      <left/>
      <right/>
      <top style="medium">
        <color indexed="64"/>
      </top>
      <bottom style="thin">
        <color indexed="64"/>
      </bottom>
      <diagonal/>
    </border>
    <border>
      <left/>
      <right/>
      <top style="thin">
        <color rgb="FF000000"/>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medium">
        <color indexed="64"/>
      </bottom>
      <diagonal/>
    </border>
    <border>
      <left/>
      <right/>
      <top style="thin">
        <color indexed="64"/>
      </top>
      <bottom/>
      <diagonal/>
    </border>
    <border>
      <left/>
      <right/>
      <top style="thin">
        <color indexed="64"/>
      </top>
      <bottom/>
      <diagonal/>
    </border>
  </borders>
  <cellStyleXfs count="112">
    <xf numFmtId="0" fontId="0" fillId="0" borderId="0"/>
    <xf numFmtId="0" fontId="3" fillId="0" borderId="0"/>
    <xf numFmtId="0" fontId="2" fillId="0" borderId="0"/>
    <xf numFmtId="168" fontId="9" fillId="0" borderId="0" applyFont="0" applyFill="0" applyBorder="0" applyAlignment="0" applyProtection="0"/>
    <xf numFmtId="169"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2" fontId="9" fillId="0" borderId="0" applyFont="0" applyFill="0" applyBorder="0" applyAlignment="0" applyProtection="0"/>
    <xf numFmtId="0" fontId="10" fillId="0" borderId="3" applyNumberFormat="0" applyFont="0" applyFill="0" applyAlignment="0" applyProtection="0"/>
    <xf numFmtId="3" fontId="5" fillId="2" borderId="0" applyFont="0" applyFill="0" applyBorder="0" applyAlignment="0" applyProtection="0"/>
    <xf numFmtId="173" fontId="5" fillId="2" borderId="0" applyFont="0" applyFill="0" applyBorder="0" applyAlignment="0" applyProtection="0"/>
    <xf numFmtId="174"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5" fillId="2" borderId="0" applyFont="0" applyFill="0" applyBorder="0" applyAlignment="0" applyProtection="0"/>
    <xf numFmtId="0" fontId="10" fillId="0" borderId="0" applyFont="0" applyFill="0" applyBorder="0" applyAlignment="0" applyProtection="0"/>
    <xf numFmtId="175" fontId="5" fillId="0" borderId="0" applyFont="0" applyFill="0" applyBorder="0" applyAlignment="0" applyProtection="0"/>
    <xf numFmtId="3" fontId="12" fillId="0" borderId="0" applyFont="0" applyFill="0" applyBorder="0" applyAlignment="0" applyProtection="0">
      <alignment vertical="top"/>
    </xf>
    <xf numFmtId="3" fontId="10" fillId="0" borderId="0" applyFont="0" applyFill="0" applyBorder="0" applyAlignment="0" applyProtection="0"/>
    <xf numFmtId="2" fontId="5" fillId="2" borderId="0" applyFont="0" applyFill="0" applyBorder="0" applyAlignment="0" applyProtection="0"/>
    <xf numFmtId="1" fontId="13" fillId="0" borderId="0" applyFont="0" applyFill="0" applyBorder="0" applyAlignment="0" applyProtection="0"/>
    <xf numFmtId="176" fontId="13" fillId="0" borderId="0" applyFont="0" applyFill="0" applyBorder="0" applyAlignment="0" applyProtection="0"/>
    <xf numFmtId="2" fontId="13" fillId="0" borderId="0" applyFont="0" applyFill="0" applyBorder="0" applyAlignment="0" applyProtection="0"/>
    <xf numFmtId="0" fontId="14" fillId="2" borderId="0" applyNumberFormat="0" applyFont="0" applyFill="0" applyAlignment="0" applyProtection="0"/>
    <xf numFmtId="0" fontId="15" fillId="2" borderId="0" applyNumberFormat="0" applyFont="0" applyFill="0" applyAlignment="0" applyProtection="0"/>
    <xf numFmtId="0" fontId="16" fillId="0" borderId="0" applyNumberFormat="0" applyFill="0" applyBorder="0" applyAlignment="0" applyProtection="0">
      <alignment vertical="top"/>
      <protection locked="0"/>
    </xf>
    <xf numFmtId="177" fontId="9" fillId="0" borderId="0" applyFont="0" applyFill="0" applyBorder="0" applyAlignment="0" applyProtection="0"/>
    <xf numFmtId="3" fontId="9" fillId="0" borderId="0" applyFon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164" fontId="12" fillId="0" borderId="0" applyFont="0" applyFill="0" applyBorder="0" applyAlignment="0" applyProtection="0">
      <alignment vertical="top"/>
    </xf>
    <xf numFmtId="164" fontId="10" fillId="0" borderId="0" applyFont="0" applyFill="0" applyBorder="0" applyAlignment="0" applyProtection="0"/>
    <xf numFmtId="178" fontId="12" fillId="0" borderId="0" applyFont="0" applyFill="0" applyBorder="0" applyAlignment="0" applyProtection="0"/>
    <xf numFmtId="179" fontId="12" fillId="0" borderId="0" applyFont="0" applyFill="0" applyBorder="0" applyAlignment="0" applyProtection="0"/>
    <xf numFmtId="0" fontId="10" fillId="0" borderId="0"/>
    <xf numFmtId="0" fontId="17" fillId="0" borderId="0"/>
    <xf numFmtId="0" fontId="18" fillId="0" borderId="0"/>
    <xf numFmtId="0" fontId="19" fillId="0" borderId="0"/>
    <xf numFmtId="0" fontId="5" fillId="0" borderId="0"/>
    <xf numFmtId="0" fontId="5"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3" fillId="0" borderId="0"/>
    <xf numFmtId="0" fontId="3" fillId="0" borderId="0"/>
    <xf numFmtId="0" fontId="12" fillId="0" borderId="0"/>
    <xf numFmtId="0" fontId="20" fillId="0" borderId="0"/>
    <xf numFmtId="0" fontId="12" fillId="0" borderId="0"/>
    <xf numFmtId="9" fontId="5" fillId="0" borderId="0" applyFont="0" applyFill="0" applyBorder="0" applyAlignment="0" applyProtection="0"/>
    <xf numFmtId="180" fontId="5" fillId="0" borderId="0" applyFont="0" applyFill="0" applyBorder="0" applyAlignment="0" applyProtection="0"/>
    <xf numFmtId="181" fontId="9" fillId="0" borderId="0" applyFont="0" applyFill="0" applyBorder="0" applyAlignment="0" applyProtection="0"/>
    <xf numFmtId="182" fontId="9" fillId="0" borderId="0" applyFont="0" applyFill="0" applyBorder="0" applyAlignment="0" applyProtection="0"/>
    <xf numFmtId="2" fontId="10" fillId="0" borderId="0" applyFont="0" applyFill="0" applyBorder="0" applyAlignment="0" applyProtection="0"/>
    <xf numFmtId="0" fontId="5" fillId="3" borderId="4" applyNumberFormat="0" applyProtection="0">
      <alignment horizontal="left" vertical="center" indent="1"/>
    </xf>
    <xf numFmtId="0" fontId="5" fillId="4" borderId="4" applyNumberFormat="0" applyProtection="0">
      <alignment horizontal="left" vertical="center" indent="1"/>
    </xf>
    <xf numFmtId="4" fontId="21" fillId="5" borderId="4" applyNumberFormat="0" applyProtection="0">
      <alignment horizontal="right" vertical="center"/>
    </xf>
    <xf numFmtId="0" fontId="5" fillId="0" borderId="0" applyNumberFormat="0"/>
    <xf numFmtId="0" fontId="22" fillId="0" borderId="0" applyNumberFormat="0" applyFill="0" applyBorder="0" applyAlignment="0" applyProtection="0"/>
    <xf numFmtId="0" fontId="23" fillId="0" borderId="0" applyNumberFormat="0" applyFill="0" applyBorder="0" applyAlignment="0" applyProtection="0"/>
    <xf numFmtId="176" fontId="24" fillId="0" borderId="0">
      <alignment horizontal="right"/>
    </xf>
    <xf numFmtId="0" fontId="25" fillId="0" borderId="0" applyProtection="0"/>
    <xf numFmtId="183" fontId="25" fillId="0" borderId="0" applyProtection="0"/>
    <xf numFmtId="0" fontId="26" fillId="0" borderId="0" applyProtection="0"/>
    <xf numFmtId="0" fontId="27" fillId="0" borderId="0" applyProtection="0"/>
    <xf numFmtId="0" fontId="25" fillId="0" borderId="5" applyProtection="0"/>
    <xf numFmtId="0" fontId="25" fillId="0" borderId="0"/>
    <xf numFmtId="10" fontId="25" fillId="0" borderId="0" applyProtection="0"/>
    <xf numFmtId="0" fontId="25" fillId="0" borderId="0"/>
    <xf numFmtId="2" fontId="25" fillId="0" borderId="0" applyProtection="0"/>
    <xf numFmtId="4" fontId="25" fillId="0" borderId="0" applyProtection="0"/>
    <xf numFmtId="0" fontId="20" fillId="0" borderId="0"/>
    <xf numFmtId="0" fontId="5" fillId="0" borderId="0"/>
    <xf numFmtId="9" fontId="5" fillId="0" borderId="0" applyFont="0" applyFill="0" applyBorder="0" applyAlignment="0" applyProtection="0"/>
    <xf numFmtId="174"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3" fontId="12" fillId="0" borderId="0" applyFont="0" applyFill="0" applyBorder="0" applyAlignment="0" applyProtection="0">
      <alignment vertical="top"/>
    </xf>
    <xf numFmtId="3" fontId="12" fillId="0" borderId="0" applyFont="0" applyFill="0" applyBorder="0" applyAlignment="0" applyProtection="0">
      <alignment vertical="top"/>
    </xf>
    <xf numFmtId="164" fontId="12" fillId="0" borderId="0" applyFont="0" applyFill="0" applyBorder="0" applyAlignment="0" applyProtection="0">
      <alignment vertical="top"/>
    </xf>
    <xf numFmtId="164" fontId="12" fillId="0" borderId="0" applyFont="0" applyFill="0" applyBorder="0" applyAlignment="0" applyProtection="0">
      <alignment vertical="top"/>
    </xf>
    <xf numFmtId="185" fontId="42" fillId="0" borderId="0"/>
    <xf numFmtId="0" fontId="2" fillId="0" borderId="0"/>
    <xf numFmtId="0" fontId="12" fillId="0" borderId="0"/>
    <xf numFmtId="0" fontId="12" fillId="0" borderId="0"/>
    <xf numFmtId="0" fontId="12" fillId="0" borderId="0"/>
    <xf numFmtId="0" fontId="12" fillId="0" borderId="0"/>
    <xf numFmtId="0" fontId="12" fillId="0" borderId="0"/>
    <xf numFmtId="4" fontId="21" fillId="6" borderId="4" applyNumberFormat="0" applyProtection="0">
      <alignment horizontal="left" vertical="center" indent="1"/>
    </xf>
    <xf numFmtId="0" fontId="5" fillId="2" borderId="9" applyNumberFormat="0" applyFont="0" applyBorder="0" applyAlignment="0" applyProtection="0"/>
    <xf numFmtId="0" fontId="5" fillId="0" borderId="0"/>
    <xf numFmtId="0" fontId="49" fillId="0" borderId="0"/>
    <xf numFmtId="0" fontId="1" fillId="0" borderId="0"/>
    <xf numFmtId="0" fontId="42" fillId="0" borderId="0"/>
    <xf numFmtId="0" fontId="41" fillId="0" borderId="0"/>
    <xf numFmtId="0" fontId="42" fillId="0" borderId="0"/>
    <xf numFmtId="43" fontId="2" fillId="0" borderId="0" applyFont="0" applyFill="0" applyBorder="0" applyAlignment="0" applyProtection="0"/>
    <xf numFmtId="0" fontId="5" fillId="0" borderId="0"/>
    <xf numFmtId="0" fontId="5" fillId="0" borderId="0">
      <alignment vertical="center"/>
    </xf>
    <xf numFmtId="0" fontId="42" fillId="0" borderId="0"/>
    <xf numFmtId="0" fontId="42" fillId="0" borderId="0"/>
    <xf numFmtId="0" fontId="42" fillId="0" borderId="0" applyNumberFormat="0" applyFill="0" applyBorder="0" applyAlignment="0" applyProtection="0"/>
  </cellStyleXfs>
  <cellXfs count="410">
    <xf numFmtId="0" fontId="0" fillId="0" borderId="0" xfId="0"/>
    <xf numFmtId="0" fontId="29" fillId="0" borderId="0" xfId="0" applyFont="1" applyAlignment="1">
      <alignment vertical="center"/>
    </xf>
    <xf numFmtId="0" fontId="29" fillId="0" borderId="0" xfId="0" applyFont="1" applyAlignment="1">
      <alignment horizontal="center" vertical="center" wrapText="1"/>
    </xf>
    <xf numFmtId="0" fontId="32" fillId="0" borderId="0" xfId="0" applyFont="1"/>
    <xf numFmtId="0" fontId="32" fillId="0" borderId="0" xfId="0" applyFont="1" applyBorder="1"/>
    <xf numFmtId="0" fontId="33" fillId="0" borderId="0" xfId="0" applyFont="1"/>
    <xf numFmtId="184" fontId="0" fillId="0" borderId="0" xfId="0" applyNumberFormat="1"/>
    <xf numFmtId="0" fontId="4" fillId="0" borderId="0" xfId="0" applyFont="1"/>
    <xf numFmtId="0" fontId="37" fillId="0" borderId="0" xfId="0" applyFont="1"/>
    <xf numFmtId="3" fontId="6" fillId="0" borderId="0" xfId="80" applyNumberFormat="1" applyFont="1" applyBorder="1" applyAlignment="1">
      <alignment horizontal="center" vertical="top" wrapText="1"/>
    </xf>
    <xf numFmtId="3" fontId="6" fillId="0" borderId="0" xfId="80" applyNumberFormat="1" applyFont="1" applyBorder="1" applyAlignment="1">
      <alignment vertical="top" wrapText="1"/>
    </xf>
    <xf numFmtId="3" fontId="6" fillId="0" borderId="1" xfId="80" applyNumberFormat="1" applyFont="1" applyBorder="1" applyAlignment="1">
      <alignment horizontal="center" vertical="top" wrapText="1"/>
    </xf>
    <xf numFmtId="0" fontId="6" fillId="0" borderId="0" xfId="80" applyFont="1" applyBorder="1" applyAlignment="1">
      <alignment horizontal="left" vertical="top" wrapText="1"/>
    </xf>
    <xf numFmtId="0" fontId="6" fillId="0" borderId="0" xfId="80" applyFont="1" applyBorder="1" applyAlignment="1">
      <alignment vertical="top" wrapText="1"/>
    </xf>
    <xf numFmtId="0" fontId="6" fillId="0" borderId="0" xfId="80" applyFont="1" applyFill="1" applyBorder="1" applyAlignment="1">
      <alignment vertical="top" wrapText="1"/>
    </xf>
    <xf numFmtId="0" fontId="6" fillId="0" borderId="0" xfId="80" applyFont="1" applyBorder="1" applyAlignment="1">
      <alignment horizontal="center" vertical="top" wrapText="1"/>
    </xf>
    <xf numFmtId="0" fontId="6" fillId="0" borderId="0" xfId="80" applyFont="1" applyBorder="1"/>
    <xf numFmtId="0" fontId="6" fillId="0" borderId="1" xfId="80" applyFont="1" applyBorder="1" applyAlignment="1">
      <alignment vertical="top" wrapText="1"/>
    </xf>
    <xf numFmtId="0" fontId="38" fillId="0" borderId="8" xfId="80" applyFont="1" applyBorder="1" applyAlignment="1">
      <alignment vertical="center"/>
    </xf>
    <xf numFmtId="177" fontId="0" fillId="0" borderId="0" xfId="0" applyNumberFormat="1"/>
    <xf numFmtId="0" fontId="0" fillId="0" borderId="8" xfId="0" applyBorder="1"/>
    <xf numFmtId="176" fontId="0" fillId="0" borderId="0" xfId="0" applyNumberFormat="1"/>
    <xf numFmtId="0" fontId="38" fillId="0" borderId="0" xfId="80" applyFont="1" applyBorder="1" applyAlignment="1">
      <alignment vertical="center"/>
    </xf>
    <xf numFmtId="3" fontId="0" fillId="0" borderId="0" xfId="0" applyNumberFormat="1"/>
    <xf numFmtId="0" fontId="28" fillId="0" borderId="0" xfId="0" applyFont="1" applyBorder="1" applyAlignment="1">
      <alignment vertical="center"/>
    </xf>
    <xf numFmtId="0" fontId="43" fillId="0" borderId="0" xfId="0" applyFont="1" applyAlignment="1">
      <alignment vertical="center"/>
    </xf>
    <xf numFmtId="4" fontId="0" fillId="0" borderId="0" xfId="0" applyNumberFormat="1"/>
    <xf numFmtId="0" fontId="4" fillId="0" borderId="0" xfId="0" applyFont="1" applyAlignment="1">
      <alignment vertical="center" wrapText="1"/>
    </xf>
    <xf numFmtId="1" fontId="0" fillId="0" borderId="0" xfId="0" applyNumberFormat="1"/>
    <xf numFmtId="0" fontId="0" fillId="0" borderId="0" xfId="0"/>
    <xf numFmtId="0" fontId="45" fillId="0" borderId="0" xfId="0" applyFont="1"/>
    <xf numFmtId="0" fontId="45" fillId="0" borderId="0" xfId="0" applyFont="1" applyAlignment="1">
      <alignment vertical="center"/>
    </xf>
    <xf numFmtId="0" fontId="45" fillId="0" borderId="0" xfId="0" applyFont="1" applyAlignment="1">
      <alignment vertical="center" wrapText="1"/>
    </xf>
    <xf numFmtId="0" fontId="6" fillId="0" borderId="8" xfId="0" applyFont="1" applyBorder="1" applyAlignment="1">
      <alignment vertical="top" wrapText="1"/>
    </xf>
    <xf numFmtId="0" fontId="6" fillId="0" borderId="0" xfId="0" applyFont="1" applyBorder="1" applyAlignment="1">
      <alignment vertical="top" wrapText="1"/>
    </xf>
    <xf numFmtId="176" fontId="6" fillId="0" borderId="0" xfId="0" applyNumberFormat="1" applyFont="1" applyBorder="1" applyAlignment="1">
      <alignment horizontal="center"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indent="2"/>
    </xf>
    <xf numFmtId="49" fontId="6" fillId="0" borderId="0" xfId="0" applyNumberFormat="1" applyFont="1" applyBorder="1" applyAlignment="1">
      <alignment horizontal="left" vertical="top" wrapText="1" indent="4"/>
    </xf>
    <xf numFmtId="0" fontId="6" fillId="0" borderId="1" xfId="0" applyFont="1" applyBorder="1" applyAlignment="1">
      <alignment vertical="top" wrapText="1"/>
    </xf>
    <xf numFmtId="0" fontId="4" fillId="0" borderId="0" xfId="0" applyFont="1" applyAlignment="1">
      <alignment horizontal="center" vertical="center" wrapText="1"/>
    </xf>
    <xf numFmtId="0" fontId="41" fillId="0" borderId="0" xfId="0" applyFont="1"/>
    <xf numFmtId="3" fontId="46" fillId="0" borderId="0" xfId="0" applyNumberFormat="1" applyFont="1" applyFill="1" applyBorder="1" applyAlignment="1">
      <alignment horizontal="center" vertical="center"/>
    </xf>
    <xf numFmtId="0" fontId="4" fillId="0" borderId="8" xfId="0" applyFont="1" applyBorder="1" applyAlignment="1">
      <alignment vertical="center" wrapText="1"/>
    </xf>
    <xf numFmtId="0" fontId="4" fillId="0" borderId="0" xfId="0" applyFont="1" applyFill="1" applyBorder="1" applyAlignment="1">
      <alignment vertical="center" wrapText="1"/>
    </xf>
    <xf numFmtId="0" fontId="0" fillId="0" borderId="0" xfId="0" applyFill="1"/>
    <xf numFmtId="0" fontId="29" fillId="0" borderId="0" xfId="0" applyFont="1" applyAlignment="1">
      <alignment vertical="center" wrapText="1"/>
    </xf>
    <xf numFmtId="0" fontId="32" fillId="0" borderId="0" xfId="0" applyFont="1" applyAlignment="1">
      <alignment wrapText="1"/>
    </xf>
    <xf numFmtId="49" fontId="32" fillId="0" borderId="0" xfId="0" applyNumberFormat="1" applyFont="1" applyAlignment="1">
      <alignment horizontal="left" indent="1"/>
    </xf>
    <xf numFmtId="49" fontId="32" fillId="0" borderId="0" xfId="0" applyNumberFormat="1" applyFont="1" applyAlignment="1">
      <alignment horizontal="left" indent="3"/>
    </xf>
    <xf numFmtId="0" fontId="32" fillId="0" borderId="0" xfId="0" applyFont="1" applyBorder="1" applyAlignment="1">
      <alignment wrapText="1"/>
    </xf>
    <xf numFmtId="0" fontId="39" fillId="0" borderId="8" xfId="80" applyFont="1" applyBorder="1" applyAlignment="1">
      <alignment horizontal="right"/>
    </xf>
    <xf numFmtId="3" fontId="48" fillId="0" borderId="0" xfId="80" applyNumberFormat="1" applyFont="1" applyBorder="1" applyAlignment="1">
      <alignment horizontal="center" vertical="top" wrapText="1"/>
    </xf>
    <xf numFmtId="0" fontId="8" fillId="0" borderId="0" xfId="80" applyFont="1" applyBorder="1" applyAlignment="1">
      <alignment vertical="top" wrapText="1"/>
    </xf>
    <xf numFmtId="3" fontId="8" fillId="0" borderId="0" xfId="80" applyNumberFormat="1" applyFont="1" applyBorder="1" applyAlignment="1">
      <alignment horizontal="center" vertical="top" wrapText="1"/>
    </xf>
    <xf numFmtId="177" fontId="6" fillId="0" borderId="0" xfId="80" applyNumberFormat="1" applyFont="1" applyBorder="1" applyAlignment="1">
      <alignment horizontal="center" vertical="center"/>
    </xf>
    <xf numFmtId="0" fontId="4" fillId="0" borderId="7" xfId="0" applyFont="1" applyFill="1" applyBorder="1" applyAlignment="1">
      <alignment vertical="center" wrapText="1"/>
    </xf>
    <xf numFmtId="0" fontId="48" fillId="0" borderId="0" xfId="0" applyFont="1" applyBorder="1" applyAlignment="1">
      <alignment horizontal="center" vertical="top" wrapText="1"/>
    </xf>
    <xf numFmtId="0" fontId="0" fillId="7" borderId="0" xfId="0" applyFill="1"/>
    <xf numFmtId="0" fontId="7" fillId="7" borderId="0" xfId="0" applyFont="1" applyFill="1" applyAlignment="1">
      <alignment vertical="center"/>
    </xf>
    <xf numFmtId="0" fontId="29" fillId="7" borderId="0" xfId="0" applyFont="1" applyFill="1" applyAlignment="1">
      <alignment vertical="center"/>
    </xf>
    <xf numFmtId="0" fontId="29" fillId="7" borderId="0" xfId="0" applyFont="1" applyFill="1" applyAlignment="1">
      <alignment horizontal="left" vertical="center" indent="2"/>
    </xf>
    <xf numFmtId="0" fontId="4" fillId="7" borderId="0" xfId="0" applyFont="1" applyFill="1" applyAlignment="1">
      <alignment vertical="center"/>
    </xf>
    <xf numFmtId="0" fontId="4" fillId="7" borderId="0" xfId="0" applyFont="1" applyFill="1" applyAlignment="1">
      <alignment horizontal="left" vertical="center" indent="2"/>
    </xf>
    <xf numFmtId="0" fontId="29" fillId="7" borderId="0" xfId="0" applyFont="1" applyFill="1" applyAlignment="1">
      <alignment vertical="center" wrapText="1"/>
    </xf>
    <xf numFmtId="0" fontId="4" fillId="7" borderId="0" xfId="0" applyFont="1" applyFill="1" applyAlignment="1">
      <alignment vertical="center" wrapText="1"/>
    </xf>
    <xf numFmtId="176" fontId="8" fillId="7" borderId="0" xfId="0" applyNumberFormat="1" applyFont="1" applyFill="1" applyAlignment="1">
      <alignment horizontal="center" vertical="center" wrapText="1"/>
    </xf>
    <xf numFmtId="0" fontId="29" fillId="7" borderId="0" xfId="0" applyFont="1" applyFill="1" applyAlignment="1">
      <alignment horizontal="left" vertical="center" indent="3"/>
    </xf>
    <xf numFmtId="176" fontId="6" fillId="7" borderId="0" xfId="0" applyNumberFormat="1" applyFont="1" applyFill="1" applyAlignment="1">
      <alignment horizontal="center" vertical="center" wrapText="1"/>
    </xf>
    <xf numFmtId="0" fontId="29" fillId="7" borderId="0" xfId="0" applyFont="1" applyFill="1" applyAlignment="1">
      <alignment horizontal="left" vertical="center" indent="5"/>
    </xf>
    <xf numFmtId="176" fontId="4" fillId="0" borderId="0" xfId="0" applyNumberFormat="1" applyFont="1" applyFill="1" applyBorder="1" applyAlignment="1">
      <alignment horizontal="center" vertical="center" wrapText="1"/>
    </xf>
    <xf numFmtId="0" fontId="6" fillId="7" borderId="0" xfId="0" applyFont="1" applyFill="1" applyBorder="1" applyAlignment="1">
      <alignment vertical="top" wrapText="1"/>
    </xf>
    <xf numFmtId="0" fontId="6" fillId="7" borderId="0" xfId="0" applyNumberFormat="1" applyFont="1" applyFill="1" applyBorder="1" applyAlignment="1">
      <alignment horizontal="center" vertical="top" wrapText="1"/>
    </xf>
    <xf numFmtId="176" fontId="4" fillId="0" borderId="0" xfId="0" applyNumberFormat="1" applyFont="1" applyFill="1" applyAlignment="1">
      <alignment horizontal="center" vertical="center" wrapText="1"/>
    </xf>
    <xf numFmtId="176" fontId="29" fillId="0" borderId="0" xfId="0" applyNumberFormat="1" applyFont="1" applyFill="1" applyAlignment="1">
      <alignment horizontal="center" vertical="center" wrapText="1"/>
    </xf>
    <xf numFmtId="176" fontId="29" fillId="0" borderId="0" xfId="0" applyNumberFormat="1" applyFont="1" applyFill="1" applyAlignment="1">
      <alignment horizontal="center" vertical="center"/>
    </xf>
    <xf numFmtId="176" fontId="29" fillId="0" borderId="0" xfId="0" applyNumberFormat="1" applyFont="1" applyFill="1" applyBorder="1" applyAlignment="1">
      <alignment horizontal="center" vertical="center" wrapText="1"/>
    </xf>
    <xf numFmtId="176" fontId="29" fillId="0" borderId="1" xfId="0" applyNumberFormat="1" applyFont="1" applyFill="1" applyBorder="1" applyAlignment="1">
      <alignment horizontal="center" vertical="center" wrapText="1"/>
    </xf>
    <xf numFmtId="176" fontId="29" fillId="7" borderId="0" xfId="0" applyNumberFormat="1" applyFont="1" applyFill="1" applyBorder="1" applyAlignment="1">
      <alignment horizontal="center" vertical="center" wrapText="1"/>
    </xf>
    <xf numFmtId="176" fontId="29" fillId="7" borderId="1" xfId="0" applyNumberFormat="1" applyFont="1" applyFill="1" applyBorder="1" applyAlignment="1">
      <alignment horizontal="center" vertical="center" wrapText="1"/>
    </xf>
    <xf numFmtId="0" fontId="30" fillId="0" borderId="0" xfId="0" applyFont="1" applyFill="1" applyBorder="1" applyAlignment="1">
      <alignment vertical="center"/>
    </xf>
    <xf numFmtId="0" fontId="4" fillId="0" borderId="0" xfId="0" applyFont="1" applyFill="1" applyBorder="1" applyAlignment="1">
      <alignment vertical="center"/>
    </xf>
    <xf numFmtId="0" fontId="6" fillId="0" borderId="1" xfId="80" applyFont="1" applyFill="1" applyBorder="1" applyAlignment="1">
      <alignment vertical="top" wrapText="1"/>
    </xf>
    <xf numFmtId="0" fontId="6" fillId="0" borderId="1" xfId="80" applyFont="1" applyFill="1" applyBorder="1" applyAlignment="1">
      <alignment vertical="center" wrapText="1"/>
    </xf>
    <xf numFmtId="0" fontId="6" fillId="0" borderId="1" xfId="80" applyFont="1" applyFill="1" applyBorder="1" applyAlignment="1">
      <alignment horizontal="center" vertical="top" wrapText="1"/>
    </xf>
    <xf numFmtId="0" fontId="6" fillId="0" borderId="7" xfId="80" applyFont="1" applyFill="1" applyBorder="1" applyAlignment="1">
      <alignment vertical="top" wrapText="1"/>
    </xf>
    <xf numFmtId="0" fontId="6" fillId="0" borderId="7" xfId="80" applyFont="1" applyFill="1" applyBorder="1" applyAlignment="1">
      <alignment vertical="center" wrapText="1"/>
    </xf>
    <xf numFmtId="0" fontId="8" fillId="0" borderId="7" xfId="80" applyFont="1" applyFill="1" applyBorder="1" applyAlignment="1">
      <alignment horizontal="center" vertical="top" wrapText="1"/>
    </xf>
    <xf numFmtId="0" fontId="6" fillId="0" borderId="7" xfId="80" applyFont="1" applyFill="1" applyBorder="1" applyAlignment="1">
      <alignment horizontal="center" vertical="center" wrapText="1"/>
    </xf>
    <xf numFmtId="0" fontId="51" fillId="0" borderId="6" xfId="80" applyFont="1" applyFill="1" applyBorder="1" applyAlignment="1"/>
    <xf numFmtId="0" fontId="4" fillId="0" borderId="0" xfId="0" applyFont="1" applyFill="1" applyAlignment="1">
      <alignment vertical="center" wrapText="1"/>
    </xf>
    <xf numFmtId="0" fontId="7"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177" fontId="4" fillId="0" borderId="8"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30" fillId="7" borderId="0" xfId="0" applyFont="1" applyFill="1" applyBorder="1" applyAlignment="1">
      <alignment vertical="top" wrapText="1"/>
    </xf>
    <xf numFmtId="176" fontId="4" fillId="0" borderId="1" xfId="0" applyNumberFormat="1" applyFont="1" applyFill="1" applyBorder="1" applyAlignment="1">
      <alignment horizontal="center" vertical="center" wrapText="1"/>
    </xf>
    <xf numFmtId="0" fontId="51" fillId="0" borderId="6" xfId="80" applyFont="1" applyFill="1" applyBorder="1" applyAlignment="1">
      <alignment horizontal="left"/>
    </xf>
    <xf numFmtId="0" fontId="7"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4" fillId="7"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Fill="1" applyBorder="1" applyAlignment="1">
      <alignment horizontal="center" vertical="center" wrapText="1"/>
    </xf>
    <xf numFmtId="0" fontId="8" fillId="7" borderId="2" xfId="0" applyFont="1" applyFill="1" applyBorder="1" applyAlignment="1">
      <alignment vertical="top"/>
    </xf>
    <xf numFmtId="0" fontId="35" fillId="7" borderId="2" xfId="0" applyFont="1" applyFill="1" applyBorder="1" applyAlignment="1">
      <alignment horizontal="center"/>
    </xf>
    <xf numFmtId="0" fontId="8" fillId="0" borderId="2" xfId="0" applyFont="1" applyBorder="1" applyAlignment="1">
      <alignment vertical="top"/>
    </xf>
    <xf numFmtId="0" fontId="35" fillId="0" borderId="2" xfId="0" applyFont="1" applyBorder="1" applyAlignment="1">
      <alignment horizontal="center"/>
    </xf>
    <xf numFmtId="0" fontId="29"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9" fillId="0" borderId="1" xfId="0" applyFont="1" applyBorder="1" applyAlignment="1">
      <alignment vertical="center" wrapText="1"/>
    </xf>
    <xf numFmtId="0" fontId="45" fillId="0" borderId="1" xfId="0" applyFont="1" applyBorder="1" applyAlignment="1">
      <alignment wrapText="1"/>
    </xf>
    <xf numFmtId="176" fontId="29" fillId="0" borderId="1" xfId="0" applyNumberFormat="1" applyFont="1" applyFill="1" applyBorder="1" applyAlignment="1">
      <alignment horizontal="center" vertical="center"/>
    </xf>
    <xf numFmtId="0" fontId="29" fillId="7" borderId="1" xfId="0" applyFont="1" applyFill="1" applyBorder="1" applyAlignment="1">
      <alignment vertical="center" wrapText="1"/>
    </xf>
    <xf numFmtId="0" fontId="41" fillId="0" borderId="0" xfId="0" applyFont="1" applyFill="1" applyBorder="1" applyAlignment="1">
      <alignment horizontal="center" vertical="center" wrapText="1"/>
    </xf>
    <xf numFmtId="0" fontId="31" fillId="0" borderId="1" xfId="0" applyFont="1" applyFill="1" applyBorder="1" applyAlignment="1">
      <alignment horizontal="center" wrapText="1"/>
    </xf>
    <xf numFmtId="0" fontId="29" fillId="7" borderId="0" xfId="0" applyFont="1" applyFill="1" applyBorder="1" applyAlignment="1">
      <alignment vertical="center"/>
    </xf>
    <xf numFmtId="0" fontId="34" fillId="0" borderId="0" xfId="0" applyFont="1" applyBorder="1" applyAlignment="1">
      <alignment vertical="center"/>
    </xf>
    <xf numFmtId="0" fontId="29" fillId="7" borderId="0" xfId="0" applyFont="1" applyFill="1" applyBorder="1" applyAlignment="1">
      <alignment horizontal="left" vertical="center" wrapText="1" indent="1"/>
    </xf>
    <xf numFmtId="0" fontId="29" fillId="7" borderId="0" xfId="0" applyFont="1" applyFill="1" applyBorder="1" applyAlignment="1">
      <alignment vertical="center" wrapText="1"/>
    </xf>
    <xf numFmtId="0" fontId="29" fillId="7" borderId="1" xfId="0" applyFont="1" applyFill="1" applyBorder="1" applyAlignment="1">
      <alignment horizontal="left" vertical="center" wrapText="1" indent="1"/>
    </xf>
    <xf numFmtId="0" fontId="29"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28" fillId="7" borderId="11" xfId="0" applyFont="1" applyFill="1" applyBorder="1" applyAlignment="1">
      <alignment vertical="center" wrapText="1"/>
    </xf>
    <xf numFmtId="0" fontId="29" fillId="7" borderId="11" xfId="0" applyFont="1" applyFill="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horizontal="center" vertical="center"/>
    </xf>
    <xf numFmtId="0" fontId="28" fillId="0" borderId="0" xfId="0" applyFont="1" applyBorder="1" applyAlignment="1">
      <alignment vertical="center" wrapText="1"/>
    </xf>
    <xf numFmtId="0" fontId="29" fillId="0" borderId="0" xfId="0" applyFont="1" applyBorder="1" applyAlignment="1">
      <alignment horizontal="left" vertical="center" wrapText="1" indent="1"/>
    </xf>
    <xf numFmtId="0" fontId="29" fillId="0" borderId="1" xfId="0" applyFont="1" applyBorder="1" applyAlignment="1">
      <alignment horizontal="left" vertical="center" wrapText="1" indent="1"/>
    </xf>
    <xf numFmtId="0" fontId="29" fillId="0" borderId="1" xfId="0" applyFont="1" applyBorder="1" applyAlignment="1">
      <alignment horizontal="center" vertical="center" wrapText="1"/>
    </xf>
    <xf numFmtId="0" fontId="28" fillId="0" borderId="11" xfId="0" applyFont="1" applyBorder="1" applyAlignment="1">
      <alignment vertical="center" wrapText="1"/>
    </xf>
    <xf numFmtId="0" fontId="29" fillId="0" borderId="11" xfId="0" applyFont="1" applyBorder="1" applyAlignment="1">
      <alignment horizontal="center" vertical="center" wrapText="1"/>
    </xf>
    <xf numFmtId="0" fontId="29" fillId="0" borderId="11" xfId="0" applyFont="1" applyBorder="1" applyAlignment="1">
      <alignment vertical="center"/>
    </xf>
    <xf numFmtId="0" fontId="29" fillId="0" borderId="10" xfId="0" applyFont="1" applyFill="1" applyBorder="1" applyAlignment="1">
      <alignment vertical="center" wrapText="1"/>
    </xf>
    <xf numFmtId="0" fontId="28" fillId="0" borderId="10" xfId="0" applyFont="1" applyFill="1" applyBorder="1" applyAlignment="1">
      <alignment horizontal="center" vertical="center" wrapText="1"/>
    </xf>
    <xf numFmtId="0" fontId="36" fillId="0" borderId="0" xfId="0" applyFont="1" applyAlignment="1">
      <alignment vertical="center"/>
    </xf>
    <xf numFmtId="0" fontId="29" fillId="0" borderId="0" xfId="0" applyFont="1"/>
    <xf numFmtId="0" fontId="8" fillId="0" borderId="1" xfId="0" applyFont="1" applyFill="1" applyBorder="1" applyAlignment="1">
      <alignment horizontal="center" vertical="center" wrapText="1"/>
    </xf>
    <xf numFmtId="3" fontId="38" fillId="0" borderId="0" xfId="80" applyNumberFormat="1" applyFont="1" applyFill="1" applyBorder="1" applyAlignment="1">
      <alignment horizontal="center" vertical="top" wrapText="1"/>
    </xf>
    <xf numFmtId="1" fontId="4" fillId="0" borderId="0" xfId="0" applyNumberFormat="1" applyFont="1" applyFill="1" applyAlignment="1">
      <alignment horizontal="center" vertical="center" wrapText="1"/>
    </xf>
    <xf numFmtId="0" fontId="45" fillId="0" borderId="0" xfId="0" applyFont="1" applyFill="1" applyAlignment="1">
      <alignment vertical="center" wrapText="1"/>
    </xf>
    <xf numFmtId="0" fontId="8" fillId="0" borderId="10" xfId="0" applyFont="1" applyFill="1" applyBorder="1" applyAlignment="1">
      <alignment horizontal="center" vertical="center" wrapText="1"/>
    </xf>
    <xf numFmtId="0" fontId="38" fillId="0" borderId="8" xfId="0" applyFont="1" applyBorder="1" applyAlignment="1">
      <alignment vertical="top" wrapText="1"/>
    </xf>
    <xf numFmtId="0" fontId="38" fillId="0" borderId="8" xfId="0" applyFont="1" applyBorder="1" applyAlignment="1">
      <alignment vertical="top"/>
    </xf>
    <xf numFmtId="0" fontId="29" fillId="0" borderId="0" xfId="0" applyFont="1" applyAlignment="1">
      <alignment vertical="center" wrapText="1"/>
    </xf>
    <xf numFmtId="0" fontId="6" fillId="0" borderId="10" xfId="0" applyFont="1" applyFill="1" applyBorder="1" applyAlignment="1">
      <alignment vertical="center" wrapText="1"/>
    </xf>
    <xf numFmtId="0" fontId="4" fillId="0" borderId="6" xfId="0" applyFont="1" applyFill="1" applyBorder="1" applyAlignment="1">
      <alignment horizontal="center"/>
    </xf>
    <xf numFmtId="0" fontId="4" fillId="0" borderId="6" xfId="0" applyFont="1" applyFill="1" applyBorder="1" applyAlignment="1">
      <alignment horizontal="center" wrapText="1"/>
    </xf>
    <xf numFmtId="0" fontId="4" fillId="0" borderId="0" xfId="0" applyFont="1" applyAlignment="1">
      <alignment wrapText="1"/>
    </xf>
    <xf numFmtId="0" fontId="4" fillId="0" borderId="0" xfId="0" applyFont="1" applyAlignment="1">
      <alignment horizontal="center" wrapText="1"/>
    </xf>
    <xf numFmtId="176" fontId="4" fillId="0" borderId="0" xfId="0" applyNumberFormat="1" applyFont="1" applyAlignment="1">
      <alignment horizontal="center" vertical="center" wrapText="1"/>
    </xf>
    <xf numFmtId="0" fontId="4" fillId="0" borderId="0" xfId="0" applyFont="1" applyAlignment="1">
      <alignment horizontal="center"/>
    </xf>
    <xf numFmtId="176" fontId="4" fillId="0" borderId="0" xfId="0" applyNumberFormat="1" applyFont="1" applyAlignment="1">
      <alignment horizontal="center" vertical="center"/>
    </xf>
    <xf numFmtId="0" fontId="4" fillId="0" borderId="6" xfId="0" applyFont="1" applyBorder="1"/>
    <xf numFmtId="0" fontId="4" fillId="0" borderId="6" xfId="0" applyFont="1" applyBorder="1" applyAlignment="1">
      <alignment horizontal="center"/>
    </xf>
    <xf numFmtId="0" fontId="29" fillId="0" borderId="6" xfId="0" applyFont="1" applyBorder="1" applyAlignment="1">
      <alignment vertical="center"/>
    </xf>
    <xf numFmtId="176" fontId="4" fillId="0" borderId="6" xfId="0" applyNumberFormat="1" applyFont="1" applyBorder="1" applyAlignment="1">
      <alignment horizontal="center"/>
    </xf>
    <xf numFmtId="176" fontId="4" fillId="0" borderId="0" xfId="0" applyNumberFormat="1" applyFont="1" applyFill="1" applyAlignment="1">
      <alignment horizontal="center" vertical="center"/>
    </xf>
    <xf numFmtId="0" fontId="4" fillId="0" borderId="6" xfId="0" applyFont="1" applyBorder="1" applyAlignment="1">
      <alignment wrapText="1"/>
    </xf>
    <xf numFmtId="0" fontId="4" fillId="0" borderId="6" xfId="0" applyFont="1" applyBorder="1" applyAlignment="1">
      <alignment horizontal="center" wrapText="1"/>
    </xf>
    <xf numFmtId="176" fontId="4" fillId="0" borderId="6"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xf>
    <xf numFmtId="3" fontId="4" fillId="0" borderId="0" xfId="0" applyNumberFormat="1" applyFont="1" applyFill="1" applyAlignment="1">
      <alignment horizontal="center" wrapText="1"/>
    </xf>
    <xf numFmtId="176" fontId="4" fillId="0" borderId="0" xfId="0" applyNumberFormat="1" applyFont="1" applyFill="1" applyAlignment="1">
      <alignment horizontal="center" wrapText="1"/>
    </xf>
    <xf numFmtId="176" fontId="4" fillId="0" borderId="0" xfId="0" applyNumberFormat="1" applyFont="1" applyFill="1" applyAlignment="1">
      <alignment horizontal="center" vertical="top" wrapText="1"/>
    </xf>
    <xf numFmtId="3" fontId="4" fillId="0" borderId="6" xfId="0" applyNumberFormat="1" applyFont="1" applyFill="1" applyBorder="1" applyAlignment="1">
      <alignment horizontal="center" vertical="top" wrapText="1"/>
    </xf>
    <xf numFmtId="176" fontId="4" fillId="0" borderId="6" xfId="0" applyNumberFormat="1" applyFont="1" applyFill="1" applyBorder="1" applyAlignment="1">
      <alignment horizontal="center" vertical="top" wrapText="1"/>
    </xf>
    <xf numFmtId="177" fontId="4" fillId="0" borderId="0" xfId="0" applyNumberFormat="1" applyFont="1" applyFill="1" applyAlignment="1">
      <alignment horizontal="center" wrapText="1"/>
    </xf>
    <xf numFmtId="0" fontId="2" fillId="0" borderId="0" xfId="0" applyFont="1" applyAlignment="1">
      <alignment vertical="center" wrapText="1"/>
    </xf>
    <xf numFmtId="0" fontId="4" fillId="0" borderId="7" xfId="0" applyFont="1" applyFill="1" applyBorder="1" applyAlignment="1">
      <alignment wrapText="1"/>
    </xf>
    <xf numFmtId="0" fontId="4" fillId="0" borderId="7" xfId="0" applyFont="1" applyFill="1" applyBorder="1" applyAlignment="1">
      <alignment horizontal="center" wrapText="1"/>
    </xf>
    <xf numFmtId="0" fontId="29" fillId="0" borderId="7" xfId="0" applyFont="1" applyBorder="1" applyAlignment="1">
      <alignment wrapText="1"/>
    </xf>
    <xf numFmtId="0" fontId="29" fillId="0" borderId="7" xfId="0" applyFont="1" applyBorder="1" applyAlignment="1">
      <alignment horizontal="center" wrapText="1"/>
    </xf>
    <xf numFmtId="176" fontId="4" fillId="0" borderId="7" xfId="0" applyNumberFormat="1" applyFont="1" applyFill="1" applyBorder="1" applyAlignment="1">
      <alignment horizontal="center" wrapText="1"/>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Alignment="1">
      <alignment horizontal="center" wrapText="1"/>
    </xf>
    <xf numFmtId="176" fontId="29" fillId="0" borderId="0" xfId="0" applyNumberFormat="1" applyFont="1" applyFill="1" applyAlignment="1">
      <alignment horizontal="center" wrapText="1"/>
    </xf>
    <xf numFmtId="0" fontId="29" fillId="0" borderId="6" xfId="0" applyFont="1" applyBorder="1" applyAlignment="1">
      <alignment wrapText="1"/>
    </xf>
    <xf numFmtId="0" fontId="29" fillId="0" borderId="6" xfId="0" applyFont="1" applyBorder="1" applyAlignment="1">
      <alignment horizontal="center" wrapText="1"/>
    </xf>
    <xf numFmtId="0" fontId="4" fillId="0" borderId="7" xfId="0" applyFont="1" applyFill="1" applyBorder="1"/>
    <xf numFmtId="0" fontId="4" fillId="0" borderId="0" xfId="0" applyFont="1" applyFill="1" applyAlignment="1">
      <alignment wrapText="1"/>
    </xf>
    <xf numFmtId="2" fontId="4" fillId="0" borderId="0" xfId="0" applyNumberFormat="1" applyFont="1" applyFill="1" applyAlignment="1">
      <alignment horizontal="center" wrapText="1"/>
    </xf>
    <xf numFmtId="0" fontId="6" fillId="0" borderId="0" xfId="0" applyFont="1" applyFill="1" applyAlignment="1">
      <alignment wrapText="1"/>
    </xf>
    <xf numFmtId="0" fontId="4" fillId="0" borderId="6" xfId="0" applyFont="1" applyFill="1" applyBorder="1" applyAlignment="1">
      <alignment wrapText="1"/>
    </xf>
    <xf numFmtId="0" fontId="4" fillId="0" borderId="7" xfId="0" applyFont="1" applyBorder="1"/>
    <xf numFmtId="0" fontId="29" fillId="0" borderId="0" xfId="0" applyFont="1" applyFill="1" applyAlignment="1">
      <alignment vertical="center"/>
    </xf>
    <xf numFmtId="0" fontId="45" fillId="0" borderId="0" xfId="0" applyFont="1" applyFill="1" applyAlignment="1">
      <alignment vertical="center"/>
    </xf>
    <xf numFmtId="0" fontId="29" fillId="0" borderId="0" xfId="0" applyFont="1" applyFill="1" applyAlignment="1">
      <alignment horizontal="center" vertical="center" wrapText="1"/>
    </xf>
    <xf numFmtId="0" fontId="29" fillId="0" borderId="0" xfId="0" applyFont="1" applyFill="1" applyAlignment="1">
      <alignment horizontal="left" vertical="center" indent="1"/>
    </xf>
    <xf numFmtId="0" fontId="45" fillId="0" borderId="0" xfId="0" applyFont="1" applyFill="1"/>
    <xf numFmtId="0" fontId="29" fillId="0" borderId="1" xfId="0" applyFont="1" applyFill="1" applyBorder="1" applyAlignment="1">
      <alignment vertical="center" wrapText="1"/>
    </xf>
    <xf numFmtId="0" fontId="45" fillId="0" borderId="1" xfId="0" applyFont="1" applyFill="1" applyBorder="1" applyAlignment="1">
      <alignment wrapText="1"/>
    </xf>
    <xf numFmtId="0" fontId="8" fillId="0" borderId="12" xfId="80" applyFont="1" applyFill="1" applyBorder="1" applyAlignment="1">
      <alignment horizontal="center" vertical="top" wrapText="1"/>
    </xf>
    <xf numFmtId="3" fontId="48" fillId="0" borderId="1" xfId="80" applyNumberFormat="1" applyFont="1" applyBorder="1" applyAlignment="1">
      <alignment horizontal="center" vertical="top" wrapText="1"/>
    </xf>
    <xf numFmtId="177" fontId="6" fillId="0" borderId="1" xfId="80" applyNumberFormat="1" applyFont="1" applyBorder="1" applyAlignment="1">
      <alignment horizontal="center" vertical="center"/>
    </xf>
    <xf numFmtId="0" fontId="6" fillId="0" borderId="0" xfId="80" applyFont="1" applyFill="1" applyBorder="1" applyAlignment="1">
      <alignment horizontal="left" vertical="top" wrapText="1"/>
    </xf>
    <xf numFmtId="3" fontId="6" fillId="0" borderId="0" xfId="80" applyNumberFormat="1" applyFont="1" applyFill="1" applyBorder="1" applyAlignment="1">
      <alignment horizontal="center" vertical="center" wrapText="1"/>
    </xf>
    <xf numFmtId="3" fontId="6" fillId="0" borderId="0" xfId="80" applyNumberFormat="1" applyFont="1" applyFill="1" applyBorder="1" applyAlignment="1">
      <alignment horizontal="center" vertical="top" wrapText="1"/>
    </xf>
    <xf numFmtId="3" fontId="48" fillId="0" borderId="0" xfId="80" applyNumberFormat="1" applyFont="1" applyFill="1" applyBorder="1" applyAlignment="1">
      <alignment horizontal="center" vertical="top" wrapText="1"/>
    </xf>
    <xf numFmtId="3" fontId="6" fillId="0" borderId="0" xfId="80" applyNumberFormat="1" applyFont="1" applyFill="1" applyBorder="1" applyAlignment="1">
      <alignment vertical="top" wrapText="1"/>
    </xf>
    <xf numFmtId="0" fontId="6" fillId="0" borderId="0" xfId="80" applyFont="1" applyFill="1" applyBorder="1" applyAlignment="1">
      <alignment horizontal="center" vertical="top" wrapText="1"/>
    </xf>
    <xf numFmtId="0" fontId="6" fillId="0" borderId="0" xfId="80" applyFont="1" applyFill="1" applyBorder="1"/>
    <xf numFmtId="0" fontId="38" fillId="0" borderId="8" xfId="80" applyFont="1" applyFill="1" applyBorder="1" applyAlignment="1">
      <alignment vertical="center"/>
    </xf>
    <xf numFmtId="0" fontId="38" fillId="0" borderId="8" xfId="80" applyFont="1" applyFill="1" applyBorder="1" applyAlignment="1">
      <alignment vertical="center" wrapText="1"/>
    </xf>
    <xf numFmtId="0" fontId="44" fillId="0" borderId="8" xfId="0" applyFont="1" applyFill="1" applyBorder="1"/>
    <xf numFmtId="0" fontId="44" fillId="0" borderId="0" xfId="0" applyFont="1" applyFill="1"/>
    <xf numFmtId="0" fontId="51" fillId="0" borderId="6" xfId="0" applyFont="1" applyBorder="1" applyAlignment="1">
      <alignment vertical="center"/>
    </xf>
    <xf numFmtId="0" fontId="28" fillId="0" borderId="8" xfId="0" applyFont="1" applyFill="1" applyBorder="1" applyAlignment="1">
      <alignment horizontal="center" vertical="center" wrapText="1"/>
    </xf>
    <xf numFmtId="0" fontId="0" fillId="0" borderId="6" xfId="0" applyBorder="1"/>
    <xf numFmtId="0" fontId="51" fillId="0" borderId="0" xfId="0" applyFont="1" applyBorder="1" applyAlignment="1">
      <alignment vertical="center"/>
    </xf>
    <xf numFmtId="0" fontId="52" fillId="0" borderId="0" xfId="107" applyFont="1"/>
    <xf numFmtId="0" fontId="53" fillId="0" borderId="0" xfId="107" applyFont="1"/>
    <xf numFmtId="186" fontId="0" fillId="0" borderId="0" xfId="0" applyNumberFormat="1"/>
    <xf numFmtId="0" fontId="54" fillId="0" borderId="0" xfId="107" applyFont="1"/>
    <xf numFmtId="187" fontId="55" fillId="0" borderId="0" xfId="106" applyNumberFormat="1" applyFont="1"/>
    <xf numFmtId="187" fontId="54" fillId="0" borderId="0" xfId="106" applyNumberFormat="1" applyFont="1"/>
    <xf numFmtId="0" fontId="39" fillId="0" borderId="8" xfId="80" applyFont="1" applyBorder="1" applyAlignment="1">
      <alignment horizontal="right"/>
    </xf>
    <xf numFmtId="0" fontId="51" fillId="0" borderId="6" xfId="80" applyFont="1" applyFill="1" applyBorder="1" applyAlignment="1">
      <alignment horizontal="left"/>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9" fillId="0" borderId="0" xfId="0" applyFont="1" applyFill="1" applyAlignment="1">
      <alignment vertical="center" wrapText="1"/>
    </xf>
    <xf numFmtId="0" fontId="4" fillId="0" borderId="0" xfId="0" applyFont="1" applyFill="1" applyAlignment="1">
      <alignment horizontal="center" wrapText="1"/>
    </xf>
    <xf numFmtId="0" fontId="4" fillId="0" borderId="0" xfId="0" applyFont="1" applyFill="1" applyAlignment="1">
      <alignment horizontal="center" vertical="center" wrapText="1"/>
    </xf>
    <xf numFmtId="0" fontId="4" fillId="0" borderId="0" xfId="0" applyFont="1" applyFill="1"/>
    <xf numFmtId="0" fontId="4" fillId="0" borderId="0" xfId="0" applyFont="1" applyFill="1" applyAlignment="1">
      <alignment horizontal="center"/>
    </xf>
    <xf numFmtId="0" fontId="4" fillId="0" borderId="6" xfId="0" applyFont="1" applyFill="1" applyBorder="1"/>
    <xf numFmtId="1" fontId="4" fillId="0" borderId="1" xfId="0" applyNumberFormat="1" applyFont="1" applyFill="1" applyBorder="1" applyAlignment="1">
      <alignment horizontal="center" vertical="center" wrapText="1"/>
    </xf>
    <xf numFmtId="4" fontId="0" fillId="0" borderId="0" xfId="0" applyNumberFormat="1" applyFill="1"/>
    <xf numFmtId="0" fontId="39" fillId="0" borderId="8" xfId="0" applyFont="1" applyFill="1" applyBorder="1" applyAlignment="1">
      <alignment vertical="top" wrapText="1"/>
    </xf>
    <xf numFmtId="0" fontId="41" fillId="0" borderId="0" xfId="0" applyFont="1" applyFill="1"/>
    <xf numFmtId="3" fontId="41" fillId="0" borderId="0" xfId="0" applyNumberFormat="1" applyFont="1" applyFill="1"/>
    <xf numFmtId="176" fontId="6" fillId="0" borderId="0" xfId="0" applyNumberFormat="1" applyFont="1" applyFill="1" applyBorder="1" applyAlignment="1">
      <alignment horizontal="center" vertical="top" wrapText="1"/>
    </xf>
    <xf numFmtId="0" fontId="6" fillId="0" borderId="0" xfId="0" applyFont="1" applyFill="1" applyBorder="1" applyAlignment="1">
      <alignment vertical="top" wrapText="1"/>
    </xf>
    <xf numFmtId="0" fontId="6" fillId="0" borderId="0" xfId="0" applyFont="1" applyFill="1" applyBorder="1" applyAlignment="1">
      <alignment horizontal="center" vertical="top" wrapText="1"/>
    </xf>
    <xf numFmtId="176" fontId="8" fillId="0" borderId="2" xfId="0" applyNumberFormat="1" applyFont="1" applyFill="1" applyBorder="1" applyAlignment="1">
      <alignment horizontal="center" vertical="top" wrapText="1"/>
    </xf>
    <xf numFmtId="0" fontId="8" fillId="0" borderId="2" xfId="0" applyFont="1" applyFill="1" applyBorder="1" applyAlignment="1">
      <alignment vertical="top"/>
    </xf>
    <xf numFmtId="0" fontId="35" fillId="0" borderId="2" xfId="0" applyFont="1" applyFill="1" applyBorder="1" applyAlignment="1">
      <alignment horizontal="center"/>
    </xf>
    <xf numFmtId="0" fontId="39" fillId="0" borderId="8" xfId="0" applyFont="1" applyFill="1" applyBorder="1" applyAlignment="1">
      <alignment horizontal="right" vertical="top" wrapText="1"/>
    </xf>
    <xf numFmtId="176" fontId="32" fillId="0" borderId="0" xfId="0" applyNumberFormat="1" applyFont="1" applyFill="1" applyBorder="1" applyAlignment="1">
      <alignment horizontal="center" wrapText="1"/>
    </xf>
    <xf numFmtId="0" fontId="29" fillId="0" borderId="11" xfId="0" applyFont="1" applyFill="1" applyBorder="1" applyAlignment="1">
      <alignment horizontal="center" vertical="center" wrapText="1"/>
    </xf>
    <xf numFmtId="0" fontId="29" fillId="0" borderId="11" xfId="0" applyFont="1" applyFill="1" applyBorder="1" applyAlignment="1">
      <alignment vertical="center"/>
    </xf>
    <xf numFmtId="177" fontId="6" fillId="0" borderId="0" xfId="80" applyNumberFormat="1" applyFont="1" applyFill="1" applyBorder="1" applyAlignment="1">
      <alignment horizontal="center" vertical="top" wrapText="1"/>
    </xf>
    <xf numFmtId="176" fontId="6" fillId="0" borderId="0" xfId="80" applyNumberFormat="1" applyFont="1" applyFill="1" applyBorder="1" applyAlignment="1">
      <alignment horizontal="center" vertical="top" wrapText="1"/>
    </xf>
    <xf numFmtId="176" fontId="6" fillId="0" borderId="15" xfId="80" applyNumberFormat="1" applyFont="1" applyFill="1" applyBorder="1" applyAlignment="1">
      <alignment horizontal="center" vertical="top" wrapText="1"/>
    </xf>
    <xf numFmtId="0" fontId="33" fillId="0" borderId="0" xfId="0" applyFont="1" applyFill="1"/>
    <xf numFmtId="2" fontId="4" fillId="0" borderId="7" xfId="0" applyNumberFormat="1" applyFont="1" applyFill="1" applyBorder="1" applyAlignment="1">
      <alignment horizontal="center" wrapText="1"/>
    </xf>
    <xf numFmtId="2" fontId="6" fillId="0" borderId="0" xfId="0" applyNumberFormat="1" applyFont="1" applyFill="1" applyAlignment="1">
      <alignment horizontal="center" wrapText="1"/>
    </xf>
    <xf numFmtId="2" fontId="4" fillId="0" borderId="6" xfId="0" applyNumberFormat="1" applyFont="1" applyFill="1" applyBorder="1" applyAlignment="1">
      <alignment horizontal="center" wrapText="1"/>
    </xf>
    <xf numFmtId="176" fontId="6" fillId="0" borderId="13" xfId="80" applyNumberFormat="1" applyFont="1" applyFill="1" applyBorder="1" applyAlignment="1">
      <alignment horizontal="center" vertical="top" wrapText="1"/>
    </xf>
    <xf numFmtId="4" fontId="6" fillId="0" borderId="15" xfId="80" applyNumberFormat="1" applyFont="1" applyFill="1" applyBorder="1" applyAlignment="1">
      <alignment horizontal="center" vertical="top" wrapText="1"/>
    </xf>
    <xf numFmtId="177" fontId="6" fillId="0" borderId="15" xfId="80" applyNumberFormat="1" applyFont="1" applyFill="1" applyBorder="1" applyAlignment="1">
      <alignment horizontal="center" vertical="top" wrapText="1"/>
    </xf>
    <xf numFmtId="177" fontId="6" fillId="0" borderId="13" xfId="80" applyNumberFormat="1" applyFont="1" applyFill="1" applyBorder="1" applyAlignment="1">
      <alignment horizontal="center" vertical="top" wrapText="1"/>
    </xf>
    <xf numFmtId="0" fontId="6" fillId="0" borderId="13" xfId="80" applyFont="1" applyFill="1" applyBorder="1" applyAlignment="1">
      <alignment horizontal="center" vertical="top" wrapText="1"/>
    </xf>
    <xf numFmtId="4" fontId="6" fillId="0" borderId="0" xfId="80" applyNumberFormat="1" applyFont="1" applyFill="1" applyBorder="1" applyAlignment="1">
      <alignment horizontal="center" vertical="top" wrapText="1"/>
    </xf>
    <xf numFmtId="187" fontId="6" fillId="0" borderId="0" xfId="106" applyNumberFormat="1" applyFont="1" applyFill="1" applyBorder="1" applyAlignment="1">
      <alignment horizontal="center" vertical="top" wrapText="1"/>
    </xf>
    <xf numFmtId="0" fontId="50" fillId="0" borderId="0" xfId="0" applyFont="1" applyFill="1" applyAlignment="1">
      <alignment vertical="center" wrapText="1"/>
    </xf>
    <xf numFmtId="0" fontId="29" fillId="0" borderId="0" xfId="0" applyFont="1" applyFill="1" applyBorder="1" applyAlignment="1">
      <alignment wrapText="1"/>
    </xf>
    <xf numFmtId="0" fontId="51" fillId="0" borderId="6" xfId="0" applyFont="1" applyBorder="1" applyAlignment="1">
      <alignment vertical="center"/>
    </xf>
    <xf numFmtId="0" fontId="30" fillId="0" borderId="7" xfId="0" applyFont="1" applyBorder="1" applyAlignment="1">
      <alignment horizontal="right"/>
    </xf>
    <xf numFmtId="176" fontId="4" fillId="0" borderId="0" xfId="0" applyNumberFormat="1" applyFont="1" applyFill="1" applyBorder="1" applyAlignment="1">
      <alignment horizontal="center" wrapText="1"/>
    </xf>
    <xf numFmtId="43" fontId="29" fillId="0" borderId="0" xfId="0" applyNumberFormat="1" applyFont="1" applyFill="1" applyBorder="1" applyAlignment="1">
      <alignment vertical="center" wrapText="1"/>
    </xf>
    <xf numFmtId="0" fontId="29" fillId="0" borderId="0" xfId="0" applyFont="1" applyBorder="1" applyAlignment="1">
      <alignment horizontal="center" wrapText="1"/>
    </xf>
    <xf numFmtId="0" fontId="4" fillId="0" borderId="0" xfId="0" applyFont="1" applyFill="1" applyBorder="1" applyAlignment="1">
      <alignment wrapText="1"/>
    </xf>
    <xf numFmtId="0" fontId="4" fillId="0" borderId="0" xfId="0" applyFont="1" applyFill="1" applyBorder="1" applyAlignment="1">
      <alignment horizontal="center" wrapText="1"/>
    </xf>
    <xf numFmtId="0" fontId="7" fillId="0" borderId="16" xfId="0" applyFont="1" applyFill="1" applyBorder="1" applyAlignment="1">
      <alignment horizontal="center" vertical="center" wrapText="1"/>
    </xf>
    <xf numFmtId="0" fontId="6" fillId="7" borderId="0" xfId="0" applyFont="1" applyFill="1" applyBorder="1" applyAlignment="1">
      <alignment horizontal="left" vertical="top" wrapText="1" indent="1"/>
    </xf>
    <xf numFmtId="3" fontId="6" fillId="0" borderId="0" xfId="0" applyNumberFormat="1" applyFont="1" applyFill="1" applyAlignment="1">
      <alignment horizontal="center"/>
    </xf>
    <xf numFmtId="3" fontId="8" fillId="0" borderId="2" xfId="0" applyNumberFormat="1" applyFont="1" applyFill="1" applyBorder="1" applyAlignment="1">
      <alignment horizontal="center"/>
    </xf>
    <xf numFmtId="3" fontId="8" fillId="0" borderId="2" xfId="0" applyNumberFormat="1" applyFont="1" applyFill="1" applyBorder="1" applyAlignment="1">
      <alignment horizontal="center" vertical="top" wrapText="1"/>
    </xf>
    <xf numFmtId="0" fontId="6" fillId="0" borderId="0" xfId="0" applyFont="1" applyFill="1" applyBorder="1" applyAlignment="1">
      <alignment horizontal="left" vertical="top" wrapText="1" indent="2"/>
    </xf>
    <xf numFmtId="49" fontId="6" fillId="0" borderId="0" xfId="0" applyNumberFormat="1" applyFont="1" applyFill="1" applyBorder="1" applyAlignment="1">
      <alignment horizontal="left" vertical="top" wrapText="1" indent="4"/>
    </xf>
    <xf numFmtId="2" fontId="0" fillId="0" borderId="0" xfId="0" applyNumberFormat="1"/>
    <xf numFmtId="188" fontId="0" fillId="0" borderId="0" xfId="0" applyNumberFormat="1" applyFill="1"/>
    <xf numFmtId="3" fontId="6" fillId="0" borderId="0" xfId="0" applyNumberFormat="1" applyFont="1" applyFill="1" applyBorder="1" applyAlignment="1">
      <alignment horizontal="center" vertical="center"/>
    </xf>
    <xf numFmtId="176" fontId="35" fillId="7" borderId="2" xfId="0" applyNumberFormat="1" applyFont="1" applyFill="1" applyBorder="1" applyAlignment="1">
      <alignment horizontal="center"/>
    </xf>
    <xf numFmtId="1" fontId="4" fillId="0" borderId="0" xfId="0" applyNumberFormat="1" applyFont="1" applyFill="1" applyAlignment="1">
      <alignment horizontal="center" wrapText="1"/>
    </xf>
    <xf numFmtId="2" fontId="29" fillId="7" borderId="0" xfId="0" applyNumberFormat="1" applyFont="1" applyFill="1" applyBorder="1" applyAlignment="1">
      <alignment horizontal="center" vertical="center" wrapText="1"/>
    </xf>
    <xf numFmtId="2" fontId="29" fillId="7" borderId="1" xfId="0" applyNumberFormat="1" applyFont="1" applyFill="1" applyBorder="1" applyAlignment="1">
      <alignment horizontal="center" vertical="center" wrapText="1"/>
    </xf>
    <xf numFmtId="2" fontId="0" fillId="7" borderId="0" xfId="0" applyNumberFormat="1" applyFill="1"/>
    <xf numFmtId="176" fontId="0" fillId="7" borderId="0" xfId="0" applyNumberFormat="1" applyFill="1"/>
    <xf numFmtId="0" fontId="0" fillId="0" borderId="0" xfId="0" applyFill="1" applyBorder="1"/>
    <xf numFmtId="0" fontId="56" fillId="0" borderId="0" xfId="109" applyFont="1" applyFill="1" applyBorder="1" applyAlignment="1">
      <alignment horizontal="center" vertical="top" wrapText="1"/>
    </xf>
    <xf numFmtId="176" fontId="57" fillId="0" borderId="0" xfId="109" applyNumberFormat="1" applyFont="1" applyFill="1" applyBorder="1" applyAlignment="1">
      <alignment horizontal="center" vertical="top" wrapText="1"/>
    </xf>
    <xf numFmtId="176" fontId="6" fillId="7" borderId="1" xfId="0" applyNumberFormat="1" applyFont="1" applyFill="1" applyBorder="1" applyAlignment="1">
      <alignment horizontal="center" vertical="center" wrapText="1"/>
    </xf>
    <xf numFmtId="0" fontId="36" fillId="0" borderId="0" xfId="0" applyFont="1" applyFill="1" applyBorder="1" applyAlignment="1">
      <alignment vertical="center"/>
    </xf>
    <xf numFmtId="0" fontId="7" fillId="7" borderId="0" xfId="0" applyFont="1" applyFill="1" applyBorder="1" applyAlignment="1">
      <alignment vertical="center"/>
    </xf>
    <xf numFmtId="0" fontId="29" fillId="7" borderId="1" xfId="0" applyFont="1" applyFill="1" applyBorder="1" applyAlignment="1">
      <alignment horizontal="left" vertical="center" indent="2"/>
    </xf>
    <xf numFmtId="0" fontId="4" fillId="0" borderId="1" xfId="0" applyFont="1" applyFill="1" applyBorder="1" applyAlignment="1">
      <alignment horizontal="left" vertical="center" wrapText="1" indent="1"/>
    </xf>
    <xf numFmtId="0" fontId="30" fillId="0" borderId="2" xfId="0" applyFont="1" applyFill="1" applyBorder="1" applyAlignment="1">
      <alignment vertical="center" wrapText="1"/>
    </xf>
    <xf numFmtId="0" fontId="0" fillId="0" borderId="6" xfId="0" applyFill="1" applyBorder="1"/>
    <xf numFmtId="4" fontId="0" fillId="0" borderId="0" xfId="0" applyNumberFormat="1" applyFill="1" applyBorder="1"/>
    <xf numFmtId="0" fontId="58" fillId="0" borderId="0" xfId="0" applyFont="1" applyFill="1" applyBorder="1" applyAlignment="1">
      <alignment horizontal="right" vertical="center" wrapText="1"/>
    </xf>
    <xf numFmtId="176" fontId="0" fillId="0" borderId="0" xfId="0" applyNumberFormat="1" applyFill="1" applyBorder="1"/>
    <xf numFmtId="1" fontId="0" fillId="0" borderId="0" xfId="0" applyNumberFormat="1" applyFill="1" applyBorder="1"/>
    <xf numFmtId="3" fontId="58" fillId="0" borderId="0" xfId="0" applyNumberFormat="1" applyFont="1" applyFill="1" applyBorder="1" applyAlignment="1">
      <alignment horizontal="right" vertical="center" wrapText="1"/>
    </xf>
    <xf numFmtId="0" fontId="51" fillId="0" borderId="6" xfId="0" applyFont="1" applyBorder="1" applyAlignment="1">
      <alignment vertical="center"/>
    </xf>
    <xf numFmtId="0" fontId="7" fillId="0" borderId="6" xfId="0" applyFont="1" applyFill="1" applyBorder="1" applyAlignment="1">
      <alignment horizontal="center" vertical="center" wrapText="1"/>
    </xf>
    <xf numFmtId="43" fontId="29" fillId="0" borderId="6" xfId="0" applyNumberFormat="1" applyFont="1" applyFill="1" applyBorder="1" applyAlignment="1">
      <alignment vertical="center" wrapText="1"/>
    </xf>
    <xf numFmtId="176" fontId="6" fillId="0" borderId="0" xfId="0" applyNumberFormat="1" applyFont="1" applyFill="1" applyAlignment="1">
      <alignment horizontal="center" wrapText="1"/>
    </xf>
    <xf numFmtId="0" fontId="4" fillId="7" borderId="0" xfId="0" applyFont="1" applyFill="1" applyAlignment="1">
      <alignment horizontal="center" vertical="center" wrapText="1"/>
    </xf>
    <xf numFmtId="3" fontId="6" fillId="0" borderId="1" xfId="80" applyNumberFormat="1" applyFont="1" applyFill="1" applyBorder="1" applyAlignment="1">
      <alignment horizontal="center" vertical="top" wrapText="1"/>
    </xf>
    <xf numFmtId="0" fontId="48" fillId="0" borderId="0" xfId="0" applyFont="1" applyFill="1" applyBorder="1" applyAlignment="1">
      <alignment horizontal="center" vertical="top" wrapText="1"/>
    </xf>
    <xf numFmtId="0" fontId="6" fillId="0" borderId="0" xfId="0" applyFont="1" applyFill="1" applyBorder="1" applyAlignment="1">
      <alignment horizontal="left" vertical="top" wrapText="1" indent="1"/>
    </xf>
    <xf numFmtId="0" fontId="6" fillId="0" borderId="8" xfId="0" applyFont="1" applyFill="1" applyBorder="1" applyAlignment="1">
      <alignment vertical="top" wrapText="1"/>
    </xf>
    <xf numFmtId="0" fontId="6" fillId="0" borderId="1" xfId="0" applyFont="1" applyFill="1" applyBorder="1" applyAlignment="1">
      <alignment vertical="top" wrapText="1"/>
    </xf>
    <xf numFmtId="0" fontId="28" fillId="0" borderId="0" xfId="0" applyFont="1" applyFill="1" applyBorder="1" applyAlignment="1">
      <alignment vertical="center"/>
    </xf>
    <xf numFmtId="0" fontId="29" fillId="0" borderId="0"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8" xfId="0" applyFont="1" applyFill="1" applyBorder="1" applyAlignment="1">
      <alignment vertical="center"/>
    </xf>
    <xf numFmtId="0" fontId="29" fillId="0" borderId="0" xfId="0" applyFont="1" applyFill="1" applyBorder="1" applyAlignment="1">
      <alignment horizontal="left" vertical="center" wrapText="1" indent="1"/>
    </xf>
    <xf numFmtId="2" fontId="29" fillId="0" borderId="0" xfId="0" applyNumberFormat="1" applyFont="1" applyFill="1" applyAlignment="1">
      <alignment horizontal="center" vertical="center"/>
    </xf>
    <xf numFmtId="0" fontId="29" fillId="0" borderId="1" xfId="0" applyFont="1" applyFill="1" applyBorder="1" applyAlignment="1">
      <alignment horizontal="left" vertical="center" wrapText="1" indent="1"/>
    </xf>
    <xf numFmtId="2" fontId="29" fillId="0" borderId="0" xfId="0" applyNumberFormat="1" applyFont="1" applyFill="1" applyBorder="1" applyAlignment="1">
      <alignment horizontal="center" vertical="center" wrapText="1"/>
    </xf>
    <xf numFmtId="0" fontId="28" fillId="0" borderId="0" xfId="0" applyFont="1" applyFill="1" applyBorder="1" applyAlignment="1">
      <alignment vertical="center" wrapText="1"/>
    </xf>
    <xf numFmtId="0" fontId="29" fillId="0" borderId="8" xfId="0" applyFont="1" applyFill="1" applyBorder="1" applyAlignment="1">
      <alignment horizontal="center" vertical="center"/>
    </xf>
    <xf numFmtId="0" fontId="29" fillId="0" borderId="0" xfId="0" applyFont="1" applyFill="1" applyBorder="1" applyAlignment="1">
      <alignment horizontal="center" vertical="center"/>
    </xf>
    <xf numFmtId="176" fontId="29" fillId="0" borderId="0" xfId="0" applyNumberFormat="1" applyFont="1" applyFill="1" applyBorder="1" applyAlignment="1">
      <alignment horizontal="center" vertical="center"/>
    </xf>
    <xf numFmtId="187" fontId="0" fillId="0" borderId="0" xfId="106" applyNumberFormat="1" applyFont="1" applyFill="1" applyBorder="1"/>
    <xf numFmtId="186" fontId="0" fillId="0" borderId="0" xfId="0" applyNumberFormat="1" applyFill="1" applyBorder="1"/>
    <xf numFmtId="187" fontId="59" fillId="0" borderId="0" xfId="106" applyNumberFormat="1" applyFont="1" applyFill="1" applyBorder="1" applyAlignment="1">
      <alignment horizontal="right" vertical="center" wrapText="1"/>
    </xf>
    <xf numFmtId="187" fontId="58" fillId="0" borderId="0" xfId="106" applyNumberFormat="1" applyFont="1" applyFill="1" applyBorder="1" applyAlignment="1">
      <alignment horizontal="right" vertical="center" wrapText="1"/>
    </xf>
    <xf numFmtId="176" fontId="7" fillId="0" borderId="0" xfId="0" applyNumberFormat="1" applyFont="1" applyFill="1" applyAlignment="1">
      <alignment horizontal="center" vertical="center" wrapText="1"/>
    </xf>
    <xf numFmtId="0" fontId="7" fillId="0" borderId="0" xfId="0" applyFont="1" applyFill="1" applyAlignment="1">
      <alignment vertical="center"/>
    </xf>
    <xf numFmtId="0" fontId="4" fillId="0" borderId="0" xfId="0" applyFont="1" applyFill="1" applyAlignment="1">
      <alignment horizontal="left" vertical="center" indent="2"/>
    </xf>
    <xf numFmtId="0" fontId="4" fillId="0" borderId="0" xfId="0" applyFont="1" applyFill="1" applyAlignment="1">
      <alignment horizontal="left" vertical="center" indent="3"/>
    </xf>
    <xf numFmtId="0" fontId="7" fillId="0" borderId="0" xfId="0" applyFont="1" applyFill="1" applyBorder="1" applyAlignment="1">
      <alignment vertical="center"/>
    </xf>
    <xf numFmtId="0" fontId="4" fillId="0" borderId="0" xfId="0" applyFont="1" applyFill="1" applyAlignment="1">
      <alignment vertical="center"/>
    </xf>
    <xf numFmtId="0" fontId="4" fillId="0" borderId="1" xfId="0" applyFont="1" applyFill="1" applyBorder="1" applyAlignment="1">
      <alignment horizontal="left" vertical="center" indent="2"/>
    </xf>
    <xf numFmtId="0" fontId="4" fillId="0" borderId="0" xfId="0" applyFont="1" applyFill="1" applyAlignment="1">
      <alignment horizontal="left" vertical="center" indent="5"/>
    </xf>
    <xf numFmtId="0" fontId="4" fillId="0" borderId="1" xfId="0" applyFont="1" applyFill="1" applyBorder="1" applyAlignment="1">
      <alignment vertical="center"/>
    </xf>
    <xf numFmtId="0" fontId="0" fillId="0" borderId="0" xfId="0" applyFont="1" applyFill="1"/>
    <xf numFmtId="187" fontId="6" fillId="0" borderId="1" xfId="106" applyNumberFormat="1" applyFont="1" applyFill="1" applyBorder="1" applyAlignment="1">
      <alignment horizontal="center" vertical="top" wrapText="1"/>
    </xf>
    <xf numFmtId="176" fontId="6" fillId="0" borderId="1" xfId="80" applyNumberFormat="1" applyFont="1" applyFill="1" applyBorder="1" applyAlignment="1">
      <alignment horizontal="center" vertical="top" wrapText="1"/>
    </xf>
    <xf numFmtId="177" fontId="6" fillId="0" borderId="0" xfId="80" applyNumberFormat="1" applyFont="1" applyFill="1" applyBorder="1" applyAlignment="1">
      <alignment horizontal="center" vertical="center"/>
    </xf>
    <xf numFmtId="177" fontId="6" fillId="0" borderId="1" xfId="80" applyNumberFormat="1" applyFont="1" applyFill="1" applyBorder="1" applyAlignment="1">
      <alignment horizontal="center" vertical="center"/>
    </xf>
    <xf numFmtId="0" fontId="38" fillId="0" borderId="0" xfId="80" applyFont="1" applyFill="1" applyBorder="1" applyAlignment="1">
      <alignment vertical="center"/>
    </xf>
    <xf numFmtId="0" fontId="36" fillId="0" borderId="0" xfId="0" applyFont="1" applyFill="1" applyBorder="1" applyAlignment="1">
      <alignment vertical="center"/>
    </xf>
    <xf numFmtId="0" fontId="4" fillId="0" borderId="7" xfId="0" applyFont="1" applyFill="1" applyBorder="1" applyAlignment="1">
      <alignment horizontal="left" wrapText="1"/>
    </xf>
    <xf numFmtId="0" fontId="30" fillId="0" borderId="7" xfId="0" applyFont="1" applyBorder="1" applyAlignment="1">
      <alignment horizontal="right"/>
    </xf>
    <xf numFmtId="0" fontId="51" fillId="0" borderId="6" xfId="0" applyFont="1" applyBorder="1" applyAlignment="1">
      <alignment vertical="center"/>
    </xf>
    <xf numFmtId="0" fontId="4" fillId="0" borderId="7" xfId="0" applyFont="1" applyFill="1" applyBorder="1" applyAlignment="1">
      <alignment wrapText="1"/>
    </xf>
    <xf numFmtId="0" fontId="4" fillId="0" borderId="6" xfId="0" applyFont="1" applyFill="1" applyBorder="1" applyAlignment="1">
      <alignment wrapText="1"/>
    </xf>
    <xf numFmtId="0" fontId="4" fillId="0" borderId="7" xfId="0" applyFont="1" applyFill="1" applyBorder="1" applyAlignment="1">
      <alignment horizontal="center" wrapText="1"/>
    </xf>
    <xf numFmtId="0" fontId="4" fillId="0" borderId="6" xfId="0" applyFont="1" applyFill="1" applyBorder="1" applyAlignment="1">
      <alignment horizontal="center" wrapText="1"/>
    </xf>
    <xf numFmtId="0" fontId="7" fillId="0" borderId="0" xfId="0" applyFont="1" applyFill="1" applyAlignment="1">
      <alignment horizontal="center" wrapText="1"/>
    </xf>
    <xf numFmtId="0" fontId="44" fillId="0" borderId="0" xfId="0" applyFont="1"/>
    <xf numFmtId="0" fontId="4" fillId="0" borderId="0" xfId="0" applyFont="1"/>
    <xf numFmtId="0" fontId="44" fillId="0" borderId="7" xfId="0" applyFont="1" applyBorder="1" applyAlignment="1">
      <alignment wrapText="1"/>
    </xf>
    <xf numFmtId="0" fontId="44" fillId="0" borderId="7" xfId="0" applyFont="1" applyBorder="1" applyAlignment="1">
      <alignment horizontal="left"/>
    </xf>
    <xf numFmtId="0" fontId="38" fillId="0" borderId="0" xfId="80" applyFont="1" applyFill="1" applyBorder="1" applyAlignment="1">
      <alignment horizontal="left" vertical="center" wrapText="1"/>
    </xf>
    <xf numFmtId="0" fontId="39" fillId="0" borderId="8" xfId="80" applyFont="1" applyFill="1" applyBorder="1" applyAlignment="1">
      <alignment horizontal="right"/>
    </xf>
    <xf numFmtId="0" fontId="38" fillId="0" borderId="0" xfId="80" applyFont="1" applyFill="1" applyBorder="1" applyAlignment="1">
      <alignment vertical="center" wrapText="1"/>
    </xf>
    <xf numFmtId="0" fontId="40" fillId="0" borderId="0" xfId="80" applyFont="1" applyFill="1" applyBorder="1" applyAlignment="1">
      <alignment vertical="center" wrapText="1"/>
    </xf>
    <xf numFmtId="0" fontId="40" fillId="0" borderId="0" xfId="80" applyFont="1" applyFill="1" applyBorder="1" applyAlignment="1">
      <alignment horizontal="left" vertical="center" wrapText="1"/>
    </xf>
    <xf numFmtId="0" fontId="38" fillId="0" borderId="0" xfId="80" applyFont="1" applyFill="1" applyAlignment="1">
      <alignment vertical="center"/>
    </xf>
    <xf numFmtId="0" fontId="51" fillId="0" borderId="0" xfId="80" applyFont="1" applyFill="1" applyBorder="1" applyAlignment="1">
      <alignment horizontal="left"/>
    </xf>
    <xf numFmtId="0" fontId="8" fillId="0" borderId="8" xfId="80" applyFont="1" applyFill="1" applyBorder="1" applyAlignment="1">
      <alignment horizontal="center" vertical="top" wrapText="1"/>
    </xf>
    <xf numFmtId="0" fontId="8" fillId="0" borderId="0" xfId="80" applyFont="1" applyFill="1" applyBorder="1" applyAlignment="1">
      <alignment horizontal="center" vertical="top" wrapText="1"/>
    </xf>
    <xf numFmtId="0" fontId="8" fillId="0" borderId="14" xfId="80" applyFont="1" applyFill="1" applyBorder="1" applyAlignment="1">
      <alignment horizontal="center" vertical="top" wrapText="1"/>
    </xf>
    <xf numFmtId="0" fontId="38" fillId="0" borderId="0" xfId="80" applyFont="1" applyBorder="1" applyAlignment="1">
      <alignment vertical="center" wrapText="1"/>
    </xf>
    <xf numFmtId="0" fontId="40" fillId="0" borderId="0" xfId="80" applyFont="1" applyBorder="1" applyAlignment="1">
      <alignment vertical="center" wrapText="1"/>
    </xf>
    <xf numFmtId="0" fontId="38" fillId="0" borderId="0" xfId="80" applyFont="1" applyBorder="1" applyAlignment="1">
      <alignment horizontal="left" vertical="center" wrapText="1"/>
    </xf>
    <xf numFmtId="0" fontId="40" fillId="0" borderId="0" xfId="80" applyFont="1" applyBorder="1" applyAlignment="1">
      <alignment horizontal="left" vertical="center" wrapText="1"/>
    </xf>
    <xf numFmtId="0" fontId="47" fillId="0" borderId="0" xfId="0" applyFont="1" applyFill="1" applyBorder="1" applyAlignment="1">
      <alignment horizontal="left" vertical="center" wrapText="1"/>
    </xf>
    <xf numFmtId="0" fontId="30" fillId="0" borderId="0" xfId="0" applyFont="1" applyBorder="1" applyAlignment="1">
      <alignment horizontal="right" vertical="top" wrapText="1"/>
    </xf>
    <xf numFmtId="0" fontId="51" fillId="0" borderId="6" xfId="80" applyFont="1" applyFill="1" applyBorder="1" applyAlignment="1">
      <alignment horizontal="left"/>
    </xf>
    <xf numFmtId="0" fontId="30" fillId="0" borderId="0" xfId="0" applyFont="1" applyFill="1" applyBorder="1" applyAlignment="1">
      <alignment horizontal="right"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8" fillId="0" borderId="0" xfId="0" applyFont="1" applyFill="1" applyBorder="1" applyAlignment="1">
      <alignment horizontal="left" vertical="top" wrapText="1"/>
    </xf>
    <xf numFmtId="0" fontId="38" fillId="7" borderId="8" xfId="0" applyFont="1" applyFill="1" applyBorder="1" applyAlignment="1">
      <alignment horizontal="left" vertical="top"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4" fillId="7" borderId="0" xfId="0" applyFont="1" applyFill="1" applyBorder="1" applyAlignment="1">
      <alignment horizontal="right" vertical="center"/>
    </xf>
    <xf numFmtId="0" fontId="28" fillId="0" borderId="8" xfId="0" applyFont="1" applyFill="1" applyBorder="1" applyAlignment="1">
      <alignment horizontal="center" vertical="center" wrapText="1"/>
    </xf>
    <xf numFmtId="0" fontId="29" fillId="0" borderId="0" xfId="0" applyFont="1" applyFill="1" applyAlignment="1">
      <alignment vertical="center" wrapText="1"/>
    </xf>
    <xf numFmtId="0" fontId="36" fillId="0" borderId="0" xfId="0" applyFont="1" applyFill="1" applyBorder="1" applyAlignment="1">
      <alignment vertical="center"/>
    </xf>
    <xf numFmtId="0" fontId="36" fillId="0" borderId="0" xfId="0" applyFont="1" applyBorder="1" applyAlignment="1">
      <alignment vertical="center"/>
    </xf>
    <xf numFmtId="0" fontId="34" fillId="0" borderId="0" xfId="0" applyFont="1" applyBorder="1" applyAlignment="1">
      <alignment horizontal="right" vertical="center"/>
    </xf>
    <xf numFmtId="0" fontId="29" fillId="0" borderId="0" xfId="0" applyFont="1" applyAlignment="1">
      <alignment vertical="center" wrapText="1"/>
    </xf>
    <xf numFmtId="0" fontId="38" fillId="7" borderId="8" xfId="0" applyFont="1" applyFill="1" applyBorder="1" applyAlignment="1">
      <alignment horizontal="left" wrapText="1"/>
    </xf>
    <xf numFmtId="0" fontId="38" fillId="7" borderId="0" xfId="0" applyFont="1" applyFill="1" applyBorder="1" applyAlignment="1">
      <alignment horizontal="left" wrapText="1"/>
    </xf>
    <xf numFmtId="0" fontId="39" fillId="7" borderId="0" xfId="0" applyFont="1" applyFill="1" applyBorder="1" applyAlignment="1">
      <alignment horizontal="right"/>
    </xf>
    <xf numFmtId="0" fontId="38" fillId="0" borderId="8" xfId="0" applyFont="1" applyBorder="1" applyAlignment="1">
      <alignment horizontal="left" wrapText="1"/>
    </xf>
    <xf numFmtId="0" fontId="38" fillId="0" borderId="0" xfId="0" applyFont="1" applyBorder="1" applyAlignment="1">
      <alignment horizontal="left" wrapText="1"/>
    </xf>
    <xf numFmtId="0" fontId="39" fillId="0" borderId="0" xfId="0" applyFont="1" applyBorder="1" applyAlignment="1">
      <alignment horizontal="right"/>
    </xf>
    <xf numFmtId="0" fontId="34" fillId="0" borderId="0" xfId="0" applyFont="1" applyBorder="1" applyAlignment="1">
      <alignment vertical="center"/>
    </xf>
    <xf numFmtId="0" fontId="34" fillId="0" borderId="8" xfId="0" applyFont="1" applyBorder="1" applyAlignment="1">
      <alignment horizontal="right" vertical="center"/>
    </xf>
    <xf numFmtId="0" fontId="28" fillId="0" borderId="0" xfId="0" applyFont="1" applyFill="1" applyBorder="1" applyAlignment="1">
      <alignment horizontal="center" vertical="center" wrapText="1"/>
    </xf>
    <xf numFmtId="0" fontId="34" fillId="7" borderId="0" xfId="0" applyFont="1" applyFill="1" applyBorder="1" applyAlignment="1">
      <alignment horizontal="right" vertical="top"/>
    </xf>
    <xf numFmtId="0" fontId="34" fillId="0" borderId="0" xfId="0" applyFont="1" applyAlignment="1">
      <alignment vertical="center" wrapText="1"/>
    </xf>
    <xf numFmtId="0" fontId="34" fillId="0" borderId="8" xfId="0" applyFont="1" applyFill="1" applyBorder="1" applyAlignment="1">
      <alignment vertical="center" wrapText="1"/>
    </xf>
    <xf numFmtId="0" fontId="34"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34" fillId="7" borderId="17" xfId="0" applyFont="1" applyFill="1" applyBorder="1" applyAlignment="1">
      <alignment horizontal="right" vertical="top"/>
    </xf>
    <xf numFmtId="0" fontId="7" fillId="0" borderId="18" xfId="0" applyFont="1" applyFill="1" applyBorder="1" applyAlignment="1">
      <alignment horizontal="center" vertical="center"/>
    </xf>
    <xf numFmtId="0" fontId="28" fillId="0" borderId="0" xfId="0" applyFont="1" applyFill="1" applyBorder="1" applyAlignment="1">
      <alignment horizontal="center" vertical="center"/>
    </xf>
    <xf numFmtId="0" fontId="30" fillId="0" borderId="0" xfId="0" applyFont="1" applyFill="1" applyBorder="1" applyAlignment="1">
      <alignment horizontal="left" vertical="top" wrapText="1"/>
    </xf>
    <xf numFmtId="0" fontId="30" fillId="0" borderId="8" xfId="0" applyFont="1" applyFill="1" applyBorder="1" applyAlignment="1">
      <alignment horizontal="left" vertical="top" wrapText="1"/>
    </xf>
    <xf numFmtId="0" fontId="30" fillId="0" borderId="8" xfId="0" applyFont="1" applyFill="1" applyBorder="1" applyAlignment="1">
      <alignment horizontal="right" vertical="center" wrapText="1"/>
    </xf>
  </cellXfs>
  <cellStyles count="112">
    <cellStyle name="_x000a_386grabber=S" xfId="108"/>
    <cellStyle name="1 indent" xfId="3"/>
    <cellStyle name="2 indents" xfId="4"/>
    <cellStyle name="3 indents" xfId="5"/>
    <cellStyle name="4 indents" xfId="6"/>
    <cellStyle name="5 indents" xfId="7"/>
    <cellStyle name="Celkem" xfId="8"/>
    <cellStyle name="Comma0" xfId="9"/>
    <cellStyle name="Currency0" xfId="10"/>
    <cellStyle name="Čiarka" xfId="106" builtinId="3"/>
    <cellStyle name="Čiarka 2" xfId="82"/>
    <cellStyle name="Čiarka 2 2" xfId="83"/>
    <cellStyle name="čiarky 2" xfId="11"/>
    <cellStyle name="čiarky 3" xfId="12"/>
    <cellStyle name="čiarky 3 2" xfId="13"/>
    <cellStyle name="čiarky 3 2 2" xfId="84"/>
    <cellStyle name="čiarky 3 3" xfId="14"/>
    <cellStyle name="čiarky 4" xfId="15"/>
    <cellStyle name="čiarky 4 2" xfId="16"/>
    <cellStyle name="čiarky 4 2 2" xfId="85"/>
    <cellStyle name="čiarky 4 3" xfId="86"/>
    <cellStyle name="Date" xfId="17"/>
    <cellStyle name="Datum" xfId="18"/>
    <cellStyle name="Euro" xfId="19"/>
    <cellStyle name="Excel Built-in Normal" xfId="79"/>
    <cellStyle name="Finanení0" xfId="20"/>
    <cellStyle name="Finanèní0" xfId="21"/>
    <cellStyle name="Finanení0 2" xfId="87"/>
    <cellStyle name="Finanení0 3" xfId="88"/>
    <cellStyle name="Fixed" xfId="22"/>
    <cellStyle name="Fixed (0)" xfId="23"/>
    <cellStyle name="Fixed (1)" xfId="24"/>
    <cellStyle name="Fixed (2)" xfId="25"/>
    <cellStyle name="Heading 1" xfId="26"/>
    <cellStyle name="Heading 2" xfId="27"/>
    <cellStyle name="Hipervínculo_IIF" xfId="28"/>
    <cellStyle name="imf-one decimal" xfId="29"/>
    <cellStyle name="imf-zero decimal" xfId="30"/>
    <cellStyle name="Millares [0]_BALPROGRAMA2001R" xfId="31"/>
    <cellStyle name="Millares_BALPROGRAMA2001R" xfId="32"/>
    <cellStyle name="Mina0" xfId="33"/>
    <cellStyle name="Mìna0" xfId="34"/>
    <cellStyle name="Mina0 2" xfId="89"/>
    <cellStyle name="Mina0 3" xfId="90"/>
    <cellStyle name="Moneda [0]_BALPROGRAMA2001R" xfId="35"/>
    <cellStyle name="Moneda_BALPROGRAMA2001R" xfId="36"/>
    <cellStyle name="Navadno_Slo" xfId="37"/>
    <cellStyle name="Nedefinován" xfId="38"/>
    <cellStyle name="Normal 11" xfId="39"/>
    <cellStyle name="Normal 13" xfId="110"/>
    <cellStyle name="Normal 2" xfId="105"/>
    <cellStyle name="Normal 3" xfId="91"/>
    <cellStyle name="Normal 4" xfId="109"/>
    <cellStyle name="Normal 45" xfId="102"/>
    <cellStyle name="Normal 8" xfId="40"/>
    <cellStyle name="Normal_be" xfId="111"/>
    <cellStyle name="Normálna 11" xfId="103"/>
    <cellStyle name="Normálna 2" xfId="1"/>
    <cellStyle name="Normálna 2 2" xfId="41"/>
    <cellStyle name="Normálna 2 3" xfId="101"/>
    <cellStyle name="Normálna 3" xfId="92"/>
    <cellStyle name="Normálna 4" xfId="93"/>
    <cellStyle name="Normálna 5" xfId="100"/>
    <cellStyle name="Normálna 7" xfId="104"/>
    <cellStyle name="Normálne" xfId="0" builtinId="0"/>
    <cellStyle name="normálne 10" xfId="42"/>
    <cellStyle name="normálne 13" xfId="43"/>
    <cellStyle name="normálne 2" xfId="44"/>
    <cellStyle name="normálne 3" xfId="2"/>
    <cellStyle name="normálne 4" xfId="45"/>
    <cellStyle name="normálne 5" xfId="46"/>
    <cellStyle name="normálne 5 2" xfId="47"/>
    <cellStyle name="normálne 5 2 2" xfId="94"/>
    <cellStyle name="normálne 5 3" xfId="48"/>
    <cellStyle name="normálne 5_19_NPC_2012_2014_eu_cof" xfId="49"/>
    <cellStyle name="normálne 6" xfId="50"/>
    <cellStyle name="normálne 6 2" xfId="95"/>
    <cellStyle name="normálne 7" xfId="51"/>
    <cellStyle name="normálne 7 10" xfId="52"/>
    <cellStyle name="normálne 7 2 2" xfId="53"/>
    <cellStyle name="normálne 8" xfId="54"/>
    <cellStyle name="normálne 8 2" xfId="96"/>
    <cellStyle name="normálne 9_Tabulky IFP_casove rady-request_20111102_" xfId="55"/>
    <cellStyle name="normálne_annex tab 2,3,5" xfId="80"/>
    <cellStyle name="normálne_Plán emisiií ŠD 2006-2008" xfId="107"/>
    <cellStyle name="Normßl - Style1" xfId="56"/>
    <cellStyle name="Normßl - Style1 2" xfId="97"/>
    <cellStyle name="percentá 16" xfId="81"/>
    <cellStyle name="percentá 2" xfId="57"/>
    <cellStyle name="percentage difference" xfId="58"/>
    <cellStyle name="percentage difference one decimal" xfId="59"/>
    <cellStyle name="percentage difference zero decimal" xfId="60"/>
    <cellStyle name="Pevný" xfId="61"/>
    <cellStyle name="SAPBEXHLevel2" xfId="62"/>
    <cellStyle name="SAPBEXHLevel3" xfId="63"/>
    <cellStyle name="SAPBEXstdData" xfId="64"/>
    <cellStyle name="SAPBEXstdItem 3" xfId="98"/>
    <cellStyle name="Text" xfId="65"/>
    <cellStyle name="Total" xfId="99"/>
    <cellStyle name="Záhlaví 1" xfId="66"/>
    <cellStyle name="Záhlaví 2" xfId="67"/>
    <cellStyle name="zero" xfId="68"/>
    <cellStyle name="ДАТА" xfId="69"/>
    <cellStyle name="ДЕНЕЖНЫЙ_BOPENGC" xfId="70"/>
    <cellStyle name="ЗАГОЛОВОК1" xfId="71"/>
    <cellStyle name="ЗАГОЛОВОК2" xfId="72"/>
    <cellStyle name="ИТОГОВЫЙ" xfId="73"/>
    <cellStyle name="Обычный_BOPENGC" xfId="74"/>
    <cellStyle name="ПРОЦЕНТНЫЙ_BOPENGC" xfId="75"/>
    <cellStyle name="ТЕКСТ" xfId="76"/>
    <cellStyle name="ФИКСИРОВАННЫЙ" xfId="77"/>
    <cellStyle name="ФИНАНСОВЫЙ_BOPENGC" xfId="78"/>
  </cellStyles>
  <dxfs count="0"/>
  <tableStyles count="0" defaultTableStyle="TableStyleMedium2" defaultPivotStyle="PivotStyleLight16"/>
  <colors>
    <mruColors>
      <color rgb="FF2C9ADC"/>
      <color rgb="FFFF66FF"/>
      <color rgb="FFAAD3F2"/>
      <color rgb="FF9EF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Slovenia\SV%20MONITOR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AL\CZYWP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WIN\Temporary%20Internet%20Files\OLKE156\Money\Monetary%20Conditions\mcichart_core_inf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SVN\BOP\REER%20and%20competitiveness\Competitiven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lshoobridge\Local%20Settings\Temporary%20Internet%20Files\OLK10\Charts\Svk%20Charts%20Data%202005_current.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FIS\M-T%20fiscal%20June10%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O2\MKD\REP\TABLES\red98\Mk-red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dtzanninis\My%20Local%20Documents\Slovenia\CZE%20--%20Main%20Fiscal%20Fil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ER\REERTOT99%20revis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 sheetId="68" refreshError="1"/>
      <sheetData sheetId="6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Príloha _7"/>
      <sheetName val="daily calculations"/>
      <sheetName val="monthly"/>
    </sheetNames>
    <sheetDataSet>
      <sheetData sheetId="0" refreshError="1"/>
      <sheetData sheetId="1" refreshError="1">
        <row r="20">
          <cell r="A20" t="str">
            <v>October</v>
          </cell>
        </row>
      </sheetData>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 val="Haver"/>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 val="DP"/>
      <sheetName val="LS"/>
      <sheetName val="ZPIZ"/>
      <sheetName val="ZZZS"/>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ech_prac"/>
      <sheetName val="TAB34"/>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 val="output"/>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 sheetId="3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 val="Index"/>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 val="i1-CA"/>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Sel. Ind. Tbl"/>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 val="Table"/>
      <sheetName val="Table_GEF"/>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 val="Data"/>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WIN\TEMP\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abSelected="1" workbookViewId="0"/>
  </sheetViews>
  <sheetFormatPr defaultColWidth="9.140625" defaultRowHeight="16.5" x14ac:dyDescent="0.3"/>
  <cols>
    <col min="1" max="1" width="33.7109375" style="29" customWidth="1"/>
    <col min="2" max="16384" width="9.140625" style="29"/>
  </cols>
  <sheetData>
    <row r="1" spans="1:11" x14ac:dyDescent="0.3">
      <c r="A1" s="253"/>
    </row>
    <row r="2" spans="1:11" x14ac:dyDescent="0.3">
      <c r="A2" s="253"/>
    </row>
    <row r="3" spans="1:11" ht="17.25" thickBot="1" x14ac:dyDescent="0.35">
      <c r="A3" s="348" t="s">
        <v>336</v>
      </c>
      <c r="B3" s="348"/>
      <c r="C3" s="348"/>
      <c r="D3" s="348"/>
      <c r="E3" s="348"/>
      <c r="F3" s="348"/>
      <c r="G3" s="348"/>
      <c r="H3" s="348"/>
    </row>
    <row r="4" spans="1:11" x14ac:dyDescent="0.3">
      <c r="A4" s="349"/>
      <c r="B4" s="351" t="s">
        <v>5</v>
      </c>
      <c r="C4" s="91">
        <v>2018</v>
      </c>
      <c r="D4" s="91">
        <v>2018</v>
      </c>
      <c r="E4" s="91">
        <v>2019</v>
      </c>
      <c r="F4" s="91">
        <v>2020</v>
      </c>
      <c r="G4" s="91">
        <v>2021</v>
      </c>
      <c r="H4" s="91">
        <v>2022</v>
      </c>
    </row>
    <row r="5" spans="1:11" ht="17.25" thickBot="1" x14ac:dyDescent="0.35">
      <c r="A5" s="350"/>
      <c r="B5" s="352"/>
      <c r="C5" s="153" t="s">
        <v>104</v>
      </c>
      <c r="D5" s="154" t="s">
        <v>337</v>
      </c>
      <c r="E5" s="154" t="s">
        <v>337</v>
      </c>
      <c r="F5" s="154" t="s">
        <v>337</v>
      </c>
      <c r="G5" s="154" t="s">
        <v>337</v>
      </c>
      <c r="H5" s="154" t="s">
        <v>337</v>
      </c>
    </row>
    <row r="6" spans="1:11" x14ac:dyDescent="0.3">
      <c r="A6" s="188" t="s">
        <v>105</v>
      </c>
      <c r="B6" s="230" t="s">
        <v>106</v>
      </c>
      <c r="C6" s="73">
        <v>85.009904000000006</v>
      </c>
      <c r="D6" s="73">
        <v>4.1090495825021556</v>
      </c>
      <c r="E6" s="73">
        <v>4.0348430234782295</v>
      </c>
      <c r="F6" s="73">
        <v>3.6951605120379538</v>
      </c>
      <c r="G6" s="73">
        <v>3.1895849439412149</v>
      </c>
      <c r="H6" s="73">
        <v>2.5035667464808453</v>
      </c>
      <c r="K6" s="73"/>
    </row>
    <row r="7" spans="1:11" x14ac:dyDescent="0.3">
      <c r="A7" s="188" t="s">
        <v>107</v>
      </c>
      <c r="B7" s="230" t="s">
        <v>106</v>
      </c>
      <c r="C7" s="73">
        <v>90.201787999999993</v>
      </c>
      <c r="D7" s="73">
        <v>6.3062567864651031</v>
      </c>
      <c r="E7" s="73">
        <v>6.7499928378913276</v>
      </c>
      <c r="F7" s="73">
        <v>6.1875462403695902</v>
      </c>
      <c r="G7" s="73">
        <v>5.6487926450933257</v>
      </c>
      <c r="H7" s="73">
        <v>4.9439147645960801</v>
      </c>
      <c r="J7" s="157"/>
      <c r="K7" s="157"/>
    </row>
    <row r="8" spans="1:11" x14ac:dyDescent="0.3">
      <c r="A8" s="353" t="s">
        <v>338</v>
      </c>
      <c r="B8" s="353"/>
      <c r="C8" s="353"/>
      <c r="D8" s="353"/>
      <c r="E8" s="353"/>
      <c r="F8" s="353"/>
      <c r="G8" s="353"/>
      <c r="H8" s="353"/>
    </row>
    <row r="9" spans="1:11" x14ac:dyDescent="0.3">
      <c r="A9" s="90" t="s">
        <v>339</v>
      </c>
      <c r="B9" s="231" t="s">
        <v>65</v>
      </c>
      <c r="C9" s="73">
        <v>43.673397999999999</v>
      </c>
      <c r="D9" s="73">
        <v>3.0012152820401594</v>
      </c>
      <c r="E9" s="73">
        <v>3.321746318204255</v>
      </c>
      <c r="F9" s="73">
        <v>2.8587599474483083</v>
      </c>
      <c r="G9" s="73">
        <v>2.24188445166289</v>
      </c>
      <c r="H9" s="73">
        <v>1.6905714058762067</v>
      </c>
    </row>
    <row r="10" spans="1:11" x14ac:dyDescent="0.3">
      <c r="A10" s="90" t="s">
        <v>474</v>
      </c>
      <c r="B10" s="231" t="s">
        <v>65</v>
      </c>
      <c r="C10" s="73">
        <v>15.187224999999998</v>
      </c>
      <c r="D10" s="73">
        <v>1.9402663187758407</v>
      </c>
      <c r="E10" s="73">
        <v>1.750231768661159</v>
      </c>
      <c r="F10" s="73">
        <v>1.7269459203214321</v>
      </c>
      <c r="G10" s="73">
        <v>1.0159853541405806</v>
      </c>
      <c r="H10" s="73">
        <v>1.2445069083598437</v>
      </c>
    </row>
    <row r="11" spans="1:11" x14ac:dyDescent="0.3">
      <c r="A11" s="90" t="s">
        <v>340</v>
      </c>
      <c r="B11" s="231" t="s">
        <v>328</v>
      </c>
      <c r="C11" s="73">
        <v>19.050281999999999</v>
      </c>
      <c r="D11" s="73">
        <v>6.8402489357775043</v>
      </c>
      <c r="E11" s="73">
        <v>1.9323134853927781</v>
      </c>
      <c r="F11" s="73">
        <v>2.9321510627162484</v>
      </c>
      <c r="G11" s="73">
        <v>3.0747478056270205</v>
      </c>
      <c r="H11" s="73">
        <v>3.5561441915044067</v>
      </c>
    </row>
    <row r="12" spans="1:11" ht="27" x14ac:dyDescent="0.3">
      <c r="A12" s="90" t="s">
        <v>341</v>
      </c>
      <c r="B12" s="231" t="s">
        <v>342</v>
      </c>
      <c r="C12" s="308" t="s">
        <v>3</v>
      </c>
      <c r="D12" s="308" t="s">
        <v>3</v>
      </c>
      <c r="E12" s="308" t="s">
        <v>3</v>
      </c>
      <c r="F12" s="308" t="s">
        <v>3</v>
      </c>
      <c r="G12" s="308" t="s">
        <v>3</v>
      </c>
      <c r="H12" s="308" t="s">
        <v>3</v>
      </c>
    </row>
    <row r="13" spans="1:11" x14ac:dyDescent="0.3">
      <c r="A13" s="90" t="s">
        <v>343</v>
      </c>
      <c r="B13" s="231" t="s">
        <v>344</v>
      </c>
      <c r="C13" s="73">
        <v>86.849313999999993</v>
      </c>
      <c r="D13" s="73">
        <v>4.8112357663316896</v>
      </c>
      <c r="E13" s="73">
        <v>6.8665563499740623</v>
      </c>
      <c r="F13" s="73">
        <v>6.0828149837276246</v>
      </c>
      <c r="G13" s="73">
        <v>5.2050727138824193</v>
      </c>
      <c r="H13" s="73">
        <v>4.0915409212030296</v>
      </c>
      <c r="J13" s="28"/>
    </row>
    <row r="14" spans="1:11" x14ac:dyDescent="0.3">
      <c r="A14" s="90" t="s">
        <v>345</v>
      </c>
      <c r="B14" s="231" t="s">
        <v>346</v>
      </c>
      <c r="C14" s="73">
        <v>81.035314</v>
      </c>
      <c r="D14" s="73">
        <v>5.2952925422843355</v>
      </c>
      <c r="E14" s="73">
        <v>5.8513898884214433</v>
      </c>
      <c r="F14" s="73">
        <v>5.2795677859140744</v>
      </c>
      <c r="G14" s="73">
        <v>4.4681553903281879</v>
      </c>
      <c r="H14" s="73">
        <v>3.8263497656764622</v>
      </c>
      <c r="J14" s="28"/>
    </row>
    <row r="15" spans="1:11" x14ac:dyDescent="0.3">
      <c r="A15" s="353" t="s">
        <v>347</v>
      </c>
      <c r="B15" s="353"/>
      <c r="C15" s="353"/>
      <c r="D15" s="353"/>
      <c r="E15" s="353"/>
      <c r="F15" s="353"/>
      <c r="G15" s="353"/>
      <c r="H15" s="353"/>
    </row>
    <row r="16" spans="1:11" x14ac:dyDescent="0.3">
      <c r="A16" s="232" t="s">
        <v>483</v>
      </c>
      <c r="B16" s="233"/>
      <c r="C16" s="233" t="s">
        <v>3</v>
      </c>
      <c r="D16" s="164">
        <v>3.9554976975817011</v>
      </c>
      <c r="E16" s="164">
        <v>2.5230593028736656</v>
      </c>
      <c r="F16" s="164">
        <v>2.3971493153336469</v>
      </c>
      <c r="G16" s="164">
        <v>1.9738085912739327</v>
      </c>
      <c r="H16" s="164">
        <v>1.8261077871751776</v>
      </c>
    </row>
    <row r="17" spans="1:8" x14ac:dyDescent="0.3">
      <c r="A17" s="188" t="s">
        <v>484</v>
      </c>
      <c r="B17" s="230" t="s">
        <v>342</v>
      </c>
      <c r="C17" s="233" t="s">
        <v>3</v>
      </c>
      <c r="D17" s="73">
        <v>0.54936808146039862</v>
      </c>
      <c r="E17" s="73">
        <v>7.8430086941222929E-2</v>
      </c>
      <c r="F17" s="73">
        <v>0</v>
      </c>
      <c r="G17" s="73">
        <v>0</v>
      </c>
      <c r="H17" s="73">
        <v>0</v>
      </c>
    </row>
    <row r="18" spans="1:8" ht="17.25" thickBot="1" x14ac:dyDescent="0.35">
      <c r="A18" s="234" t="s">
        <v>485</v>
      </c>
      <c r="B18" s="153" t="s">
        <v>348</v>
      </c>
      <c r="C18" s="153" t="s">
        <v>3</v>
      </c>
      <c r="D18" s="168">
        <v>-0.10843837437203165</v>
      </c>
      <c r="E18" s="168">
        <v>1.4636404382459725</v>
      </c>
      <c r="F18" s="168">
        <v>1.2872287983135484</v>
      </c>
      <c r="G18" s="168">
        <v>1.2090605944858113</v>
      </c>
      <c r="H18" s="168">
        <v>0.68246481130369419</v>
      </c>
    </row>
    <row r="19" spans="1:8" ht="72" customHeight="1" x14ac:dyDescent="0.3">
      <c r="A19" s="346" t="s">
        <v>486</v>
      </c>
      <c r="B19" s="346"/>
      <c r="C19" s="346"/>
      <c r="D19" s="346"/>
      <c r="E19" s="346"/>
      <c r="F19" s="346"/>
      <c r="G19" s="347" t="s">
        <v>349</v>
      </c>
      <c r="H19" s="347"/>
    </row>
    <row r="22" spans="1:8" ht="17.25" thickBot="1" x14ac:dyDescent="0.35">
      <c r="A22" s="348" t="s">
        <v>350</v>
      </c>
      <c r="B22" s="348"/>
      <c r="C22" s="348"/>
      <c r="D22" s="348"/>
      <c r="E22" s="348"/>
      <c r="F22" s="348"/>
      <c r="G22" s="348"/>
      <c r="H22" s="348"/>
    </row>
    <row r="23" spans="1:8" x14ac:dyDescent="0.3">
      <c r="A23" s="349"/>
      <c r="B23" s="351" t="s">
        <v>169</v>
      </c>
      <c r="C23" s="91">
        <f>C4</f>
        <v>2018</v>
      </c>
      <c r="D23" s="91">
        <f>D4</f>
        <v>2018</v>
      </c>
      <c r="E23" s="91">
        <f>E4</f>
        <v>2019</v>
      </c>
      <c r="F23" s="91">
        <f>F4</f>
        <v>2020</v>
      </c>
      <c r="G23" s="91">
        <f t="shared" ref="G23:H23" si="0">G4</f>
        <v>2021</v>
      </c>
      <c r="H23" s="91">
        <f t="shared" si="0"/>
        <v>2022</v>
      </c>
    </row>
    <row r="24" spans="1:8" ht="28.5" thickBot="1" x14ac:dyDescent="0.35">
      <c r="A24" s="350"/>
      <c r="B24" s="352"/>
      <c r="C24" s="153" t="s">
        <v>351</v>
      </c>
      <c r="D24" s="154" t="s">
        <v>198</v>
      </c>
      <c r="E24" s="154" t="s">
        <v>198</v>
      </c>
      <c r="F24" s="154" t="s">
        <v>198</v>
      </c>
      <c r="G24" s="154" t="s">
        <v>198</v>
      </c>
      <c r="H24" s="154" t="s">
        <v>198</v>
      </c>
    </row>
    <row r="25" spans="1:8" x14ac:dyDescent="0.3">
      <c r="A25" s="151" t="s">
        <v>352</v>
      </c>
      <c r="B25" s="156" t="s">
        <v>106</v>
      </c>
      <c r="C25" s="157">
        <f>C6</f>
        <v>85.009904000000006</v>
      </c>
      <c r="D25" s="157">
        <f t="shared" ref="D25:H26" si="1">D6</f>
        <v>4.1090495825021556</v>
      </c>
      <c r="E25" s="157">
        <f t="shared" si="1"/>
        <v>4.0348430234782295</v>
      </c>
      <c r="F25" s="157">
        <f t="shared" si="1"/>
        <v>3.6951605120379538</v>
      </c>
      <c r="G25" s="157">
        <f t="shared" si="1"/>
        <v>3.1895849439412149</v>
      </c>
      <c r="H25" s="157">
        <f t="shared" si="1"/>
        <v>2.5035667464808453</v>
      </c>
    </row>
    <row r="26" spans="1:8" x14ac:dyDescent="0.3">
      <c r="A26" s="151" t="s">
        <v>353</v>
      </c>
      <c r="B26" s="156" t="s">
        <v>106</v>
      </c>
      <c r="C26" s="157">
        <f>C7</f>
        <v>90.201787999999993</v>
      </c>
      <c r="D26" s="157">
        <f t="shared" si="1"/>
        <v>6.3062567864651031</v>
      </c>
      <c r="E26" s="157">
        <f t="shared" si="1"/>
        <v>6.7499928378913276</v>
      </c>
      <c r="F26" s="157">
        <f t="shared" si="1"/>
        <v>6.1875462403695902</v>
      </c>
      <c r="G26" s="157">
        <f t="shared" si="1"/>
        <v>5.6487926450933257</v>
      </c>
      <c r="H26" s="157">
        <f t="shared" si="1"/>
        <v>4.9439147645960801</v>
      </c>
    </row>
    <row r="27" spans="1:8" x14ac:dyDescent="0.3">
      <c r="A27" s="353" t="s">
        <v>354</v>
      </c>
      <c r="B27" s="353"/>
      <c r="C27" s="353"/>
      <c r="D27" s="353"/>
      <c r="E27" s="353"/>
      <c r="F27" s="353"/>
      <c r="G27" s="353"/>
      <c r="H27" s="353"/>
    </row>
    <row r="28" spans="1:8" x14ac:dyDescent="0.3">
      <c r="A28" s="151" t="s">
        <v>355</v>
      </c>
      <c r="B28" s="40" t="s">
        <v>65</v>
      </c>
      <c r="C28" s="157">
        <f>C9</f>
        <v>43.673397999999999</v>
      </c>
      <c r="D28" s="157">
        <f t="shared" ref="C28:H33" si="2">D9</f>
        <v>3.0012152820401594</v>
      </c>
      <c r="E28" s="157">
        <f t="shared" si="2"/>
        <v>3.321746318204255</v>
      </c>
      <c r="F28" s="157">
        <f t="shared" si="2"/>
        <v>2.8587599474483083</v>
      </c>
      <c r="G28" s="157">
        <f t="shared" si="2"/>
        <v>2.24188445166289</v>
      </c>
      <c r="H28" s="157">
        <f t="shared" si="2"/>
        <v>1.6905714058762067</v>
      </c>
    </row>
    <row r="29" spans="1:8" x14ac:dyDescent="0.3">
      <c r="A29" s="151" t="s">
        <v>356</v>
      </c>
      <c r="B29" s="40" t="s">
        <v>65</v>
      </c>
      <c r="C29" s="73">
        <f t="shared" si="2"/>
        <v>15.187224999999998</v>
      </c>
      <c r="D29" s="73">
        <f t="shared" si="2"/>
        <v>1.9402663187758407</v>
      </c>
      <c r="E29" s="73">
        <f t="shared" si="2"/>
        <v>1.750231768661159</v>
      </c>
      <c r="F29" s="73">
        <f t="shared" si="2"/>
        <v>1.7269459203214321</v>
      </c>
      <c r="G29" s="73">
        <f t="shared" si="2"/>
        <v>1.0159853541405806</v>
      </c>
      <c r="H29" s="73">
        <f t="shared" si="2"/>
        <v>1.2445069083598437</v>
      </c>
    </row>
    <row r="30" spans="1:8" x14ac:dyDescent="0.3">
      <c r="A30" s="151" t="s">
        <v>357</v>
      </c>
      <c r="B30" s="40" t="s">
        <v>62</v>
      </c>
      <c r="C30" s="157">
        <f t="shared" si="2"/>
        <v>19.050281999999999</v>
      </c>
      <c r="D30" s="157">
        <f t="shared" si="2"/>
        <v>6.8402489357775043</v>
      </c>
      <c r="E30" s="157">
        <f t="shared" si="2"/>
        <v>1.9323134853927781</v>
      </c>
      <c r="F30" s="157">
        <f t="shared" si="2"/>
        <v>2.9321510627162484</v>
      </c>
      <c r="G30" s="157">
        <f t="shared" si="2"/>
        <v>3.0747478056270205</v>
      </c>
      <c r="H30" s="157">
        <f t="shared" si="2"/>
        <v>3.5561441915044067</v>
      </c>
    </row>
    <row r="31" spans="1:8" ht="27" x14ac:dyDescent="0.3">
      <c r="A31" s="151" t="s">
        <v>358</v>
      </c>
      <c r="B31" s="40" t="s">
        <v>342</v>
      </c>
      <c r="C31" s="40" t="s">
        <v>3</v>
      </c>
      <c r="D31" s="157" t="str">
        <f>D12</f>
        <v>-</v>
      </c>
      <c r="E31" s="157" t="str">
        <f t="shared" si="2"/>
        <v>-</v>
      </c>
      <c r="F31" s="157" t="str">
        <f t="shared" si="2"/>
        <v>-</v>
      </c>
      <c r="G31" s="157" t="str">
        <f t="shared" si="2"/>
        <v>-</v>
      </c>
      <c r="H31" s="157" t="str">
        <f t="shared" si="2"/>
        <v>-</v>
      </c>
    </row>
    <row r="32" spans="1:8" x14ac:dyDescent="0.3">
      <c r="A32" s="151" t="s">
        <v>359</v>
      </c>
      <c r="B32" s="40" t="s">
        <v>344</v>
      </c>
      <c r="C32" s="157">
        <f>C13</f>
        <v>86.849313999999993</v>
      </c>
      <c r="D32" s="157">
        <f>D13</f>
        <v>4.8112357663316896</v>
      </c>
      <c r="E32" s="157">
        <f t="shared" si="2"/>
        <v>6.8665563499740623</v>
      </c>
      <c r="F32" s="157">
        <f t="shared" si="2"/>
        <v>6.0828149837276246</v>
      </c>
      <c r="G32" s="157">
        <f t="shared" si="2"/>
        <v>5.2050727138824193</v>
      </c>
      <c r="H32" s="157">
        <f t="shared" si="2"/>
        <v>4.0915409212030296</v>
      </c>
    </row>
    <row r="33" spans="1:8" x14ac:dyDescent="0.3">
      <c r="A33" s="151" t="s">
        <v>360</v>
      </c>
      <c r="B33" s="40" t="s">
        <v>346</v>
      </c>
      <c r="C33" s="157">
        <f>C14</f>
        <v>81.035314</v>
      </c>
      <c r="D33" s="157">
        <f>D14</f>
        <v>5.2952925422843355</v>
      </c>
      <c r="E33" s="157">
        <f t="shared" si="2"/>
        <v>5.8513898884214433</v>
      </c>
      <c r="F33" s="157">
        <f t="shared" si="2"/>
        <v>5.2795677859140744</v>
      </c>
      <c r="G33" s="157">
        <f t="shared" si="2"/>
        <v>4.4681553903281879</v>
      </c>
      <c r="H33" s="157">
        <f t="shared" si="2"/>
        <v>3.8263497656764622</v>
      </c>
    </row>
    <row r="34" spans="1:8" x14ac:dyDescent="0.3">
      <c r="A34" s="353" t="s">
        <v>361</v>
      </c>
      <c r="B34" s="353"/>
      <c r="C34" s="353"/>
      <c r="D34" s="353"/>
      <c r="E34" s="353"/>
      <c r="F34" s="353"/>
      <c r="G34" s="353"/>
      <c r="H34" s="353"/>
    </row>
    <row r="35" spans="1:8" x14ac:dyDescent="0.3">
      <c r="A35" s="1" t="s">
        <v>362</v>
      </c>
      <c r="B35" s="158"/>
      <c r="C35" s="158" t="s">
        <v>3</v>
      </c>
      <c r="D35" s="159">
        <f>D16</f>
        <v>3.9554976975817011</v>
      </c>
      <c r="E35" s="159">
        <f t="shared" ref="E35:H37" si="3">E16</f>
        <v>2.5230593028736656</v>
      </c>
      <c r="F35" s="159">
        <f t="shared" si="3"/>
        <v>2.3971493153336469</v>
      </c>
      <c r="G35" s="159">
        <f t="shared" si="3"/>
        <v>1.9738085912739327</v>
      </c>
      <c r="H35" s="159">
        <f t="shared" si="3"/>
        <v>1.8261077871751776</v>
      </c>
    </row>
    <row r="36" spans="1:8" ht="27" x14ac:dyDescent="0.3">
      <c r="A36" s="151" t="s">
        <v>363</v>
      </c>
      <c r="B36" s="156" t="s">
        <v>342</v>
      </c>
      <c r="C36" s="158" t="s">
        <v>3</v>
      </c>
      <c r="D36" s="159">
        <f t="shared" ref="D36:D37" si="4">D17</f>
        <v>0.54936808146039862</v>
      </c>
      <c r="E36" s="159">
        <f t="shared" si="3"/>
        <v>7.8430086941222929E-2</v>
      </c>
      <c r="F36" s="159">
        <f t="shared" si="3"/>
        <v>0</v>
      </c>
      <c r="G36" s="159">
        <f t="shared" si="3"/>
        <v>0</v>
      </c>
      <c r="H36" s="159">
        <f t="shared" si="3"/>
        <v>0</v>
      </c>
    </row>
    <row r="37" spans="1:8" ht="17.25" thickBot="1" x14ac:dyDescent="0.35">
      <c r="A37" s="162" t="s">
        <v>364</v>
      </c>
      <c r="B37" s="161" t="s">
        <v>348</v>
      </c>
      <c r="C37" s="161" t="s">
        <v>3</v>
      </c>
      <c r="D37" s="163">
        <f t="shared" si="4"/>
        <v>-0.10843837437203165</v>
      </c>
      <c r="E37" s="163">
        <f t="shared" si="3"/>
        <v>1.4636404382459725</v>
      </c>
      <c r="F37" s="163">
        <f t="shared" si="3"/>
        <v>1.2872287983135484</v>
      </c>
      <c r="G37" s="159">
        <f t="shared" si="3"/>
        <v>1.2090605944858113</v>
      </c>
      <c r="H37" s="159">
        <f t="shared" si="3"/>
        <v>0.68246481130369419</v>
      </c>
    </row>
    <row r="38" spans="1:8" ht="69.75" customHeight="1" x14ac:dyDescent="0.3">
      <c r="A38" s="346" t="s">
        <v>477</v>
      </c>
      <c r="B38" s="346"/>
      <c r="C38" s="346"/>
      <c r="D38" s="346"/>
      <c r="E38" s="346"/>
      <c r="F38" s="346"/>
      <c r="G38" s="347" t="s">
        <v>365</v>
      </c>
      <c r="H38" s="347"/>
    </row>
  </sheetData>
  <mergeCells count="14">
    <mergeCell ref="A38:F38"/>
    <mergeCell ref="G38:H38"/>
    <mergeCell ref="A22:H22"/>
    <mergeCell ref="A23:A24"/>
    <mergeCell ref="B23:B24"/>
    <mergeCell ref="A27:H27"/>
    <mergeCell ref="A34:H34"/>
    <mergeCell ref="A19:F19"/>
    <mergeCell ref="G19:H19"/>
    <mergeCell ref="A3:H3"/>
    <mergeCell ref="A4:A5"/>
    <mergeCell ref="B4:B5"/>
    <mergeCell ref="A8:H8"/>
    <mergeCell ref="A15:H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L45"/>
  <sheetViews>
    <sheetView showGridLines="0" workbookViewId="0">
      <selection activeCell="C16" sqref="C16"/>
    </sheetView>
  </sheetViews>
  <sheetFormatPr defaultRowHeight="16.5" x14ac:dyDescent="0.3"/>
  <cols>
    <col min="1" max="1" width="35.85546875" customWidth="1"/>
    <col min="9" max="9" width="10.42578125" bestFit="1" customWidth="1"/>
  </cols>
  <sheetData>
    <row r="1" spans="1:12" s="29" customFormat="1" x14ac:dyDescent="0.3">
      <c r="A1" s="253"/>
    </row>
    <row r="2" spans="1:12" s="29" customFormat="1" x14ac:dyDescent="0.3">
      <c r="A2" s="253"/>
    </row>
    <row r="3" spans="1:12" ht="17.25" thickBot="1" x14ac:dyDescent="0.35">
      <c r="A3" s="374" t="s">
        <v>249</v>
      </c>
      <c r="B3" s="374"/>
      <c r="C3" s="374"/>
      <c r="D3" s="374"/>
      <c r="E3" s="374"/>
      <c r="F3" s="374"/>
      <c r="G3" s="374"/>
    </row>
    <row r="4" spans="1:12" x14ac:dyDescent="0.3">
      <c r="A4" s="120" t="s">
        <v>248</v>
      </c>
      <c r="B4" s="120" t="s">
        <v>5</v>
      </c>
      <c r="C4" s="121">
        <v>2018</v>
      </c>
      <c r="D4" s="121">
        <v>2019</v>
      </c>
      <c r="E4" s="121">
        <v>2020</v>
      </c>
      <c r="F4" s="121">
        <v>2021</v>
      </c>
      <c r="G4" s="121">
        <v>2022</v>
      </c>
    </row>
    <row r="5" spans="1:12" x14ac:dyDescent="0.3">
      <c r="A5" s="312" t="s">
        <v>89</v>
      </c>
      <c r="B5" s="312"/>
      <c r="C5" s="76">
        <f>'1a'!D6</f>
        <v>4.1090495825021556</v>
      </c>
      <c r="D5" s="76">
        <f>'1a'!E6</f>
        <v>4.0348430234782295</v>
      </c>
      <c r="E5" s="76">
        <f>'1a'!F6</f>
        <v>3.6951605120379538</v>
      </c>
      <c r="F5" s="76">
        <f>'1a'!G6</f>
        <v>3.1895849439412149</v>
      </c>
      <c r="G5" s="76">
        <f>'1a'!H6</f>
        <v>2.5035667464808453</v>
      </c>
    </row>
    <row r="6" spans="1:12" x14ac:dyDescent="0.3">
      <c r="A6" s="241" t="s">
        <v>445</v>
      </c>
      <c r="B6" s="240" t="s">
        <v>323</v>
      </c>
      <c r="C6" s="76">
        <f>'1d'!C11</f>
        <v>-0.69783206514708995</v>
      </c>
      <c r="D6" s="76">
        <f>'1d'!D11</f>
        <v>0</v>
      </c>
      <c r="E6" s="76">
        <f>'1d'!E11</f>
        <v>0</v>
      </c>
      <c r="F6" s="76">
        <f>'1d'!F11</f>
        <v>0</v>
      </c>
      <c r="G6" s="76">
        <f>'1d'!G11</f>
        <v>0</v>
      </c>
      <c r="H6" s="280"/>
      <c r="I6" s="280"/>
      <c r="J6" s="280"/>
      <c r="K6" s="280"/>
      <c r="L6" s="280"/>
    </row>
    <row r="7" spans="1:12" x14ac:dyDescent="0.3">
      <c r="A7" s="241" t="s">
        <v>90</v>
      </c>
      <c r="B7" s="240" t="s">
        <v>69</v>
      </c>
      <c r="C7" s="247">
        <f>'Tab 2a'!D16</f>
        <v>1.3034043183268162</v>
      </c>
      <c r="D7" s="247">
        <f>'Tab 2a'!E16</f>
        <v>1.1649374953536096</v>
      </c>
      <c r="E7" s="247">
        <f>'Tab 2a'!F16</f>
        <v>1.0556897100604072</v>
      </c>
      <c r="F7" s="247">
        <f>'Tab 2a'!G16</f>
        <v>0.99960826967788152</v>
      </c>
      <c r="G7" s="247">
        <f>'Tab 2a'!H16</f>
        <v>0.99403393914833016</v>
      </c>
      <c r="I7" s="29"/>
      <c r="J7" s="29"/>
      <c r="K7" s="29"/>
      <c r="L7" s="29"/>
    </row>
    <row r="8" spans="1:12" x14ac:dyDescent="0.3">
      <c r="A8" s="241" t="s">
        <v>91</v>
      </c>
      <c r="B8" s="310" t="s">
        <v>92</v>
      </c>
      <c r="C8" s="247">
        <f>'Tab 2a'!D18</f>
        <v>0</v>
      </c>
      <c r="D8" s="247">
        <f>'Tab 2a'!E18</f>
        <v>0</v>
      </c>
      <c r="E8" s="247">
        <f>'Tab 2a'!F18</f>
        <v>0</v>
      </c>
      <c r="F8" s="247">
        <f>'Tab 2a'!G18</f>
        <v>0</v>
      </c>
      <c r="G8" s="247">
        <f>'Tab 2a'!H18</f>
        <v>0</v>
      </c>
    </row>
    <row r="9" spans="1:12" s="29" customFormat="1" ht="14.25" customHeight="1" x14ac:dyDescent="0.3">
      <c r="A9" s="311" t="s">
        <v>467</v>
      </c>
      <c r="B9" s="310"/>
      <c r="C9" s="247"/>
      <c r="D9" s="247"/>
      <c r="E9" s="247"/>
      <c r="F9" s="247"/>
      <c r="G9" s="247"/>
    </row>
    <row r="10" spans="1:12" s="45" customFormat="1" ht="15" customHeight="1" x14ac:dyDescent="0.3">
      <c r="A10" s="311" t="s">
        <v>468</v>
      </c>
      <c r="B10" s="310"/>
      <c r="C10" s="247">
        <v>0</v>
      </c>
      <c r="D10" s="247">
        <v>0</v>
      </c>
      <c r="E10" s="247">
        <v>0</v>
      </c>
      <c r="F10" s="247">
        <v>0</v>
      </c>
      <c r="G10" s="247">
        <v>0</v>
      </c>
    </row>
    <row r="11" spans="1:12" s="45" customFormat="1" x14ac:dyDescent="0.3">
      <c r="A11" s="311" t="s">
        <v>469</v>
      </c>
      <c r="B11" s="310"/>
      <c r="C11" s="247">
        <v>0</v>
      </c>
      <c r="D11" s="247">
        <v>0</v>
      </c>
      <c r="E11" s="247">
        <v>0</v>
      </c>
      <c r="F11" s="247">
        <v>0</v>
      </c>
      <c r="G11" s="247">
        <v>0</v>
      </c>
      <c r="I11" s="281"/>
    </row>
    <row r="12" spans="1:12" x14ac:dyDescent="0.3">
      <c r="A12" s="241" t="s">
        <v>93</v>
      </c>
      <c r="B12" s="241"/>
      <c r="C12" s="247">
        <v>3.4628786125484812</v>
      </c>
      <c r="D12" s="247">
        <v>3.7835162967405855</v>
      </c>
      <c r="E12" s="247">
        <v>3.7387587609546857</v>
      </c>
      <c r="F12" s="247">
        <v>3.3612859199927181</v>
      </c>
      <c r="G12" s="247">
        <v>2.9025285830572845</v>
      </c>
      <c r="I12" s="29"/>
    </row>
    <row r="13" spans="1:12" x14ac:dyDescent="0.3">
      <c r="A13" s="278" t="s">
        <v>94</v>
      </c>
      <c r="B13" s="241"/>
      <c r="C13" s="247"/>
      <c r="D13" s="247"/>
      <c r="E13" s="247"/>
      <c r="F13" s="247"/>
      <c r="G13" s="247"/>
      <c r="I13" s="29"/>
    </row>
    <row r="14" spans="1:12" x14ac:dyDescent="0.3">
      <c r="A14" s="279" t="s">
        <v>95</v>
      </c>
      <c r="B14" s="241"/>
      <c r="C14" s="247">
        <v>0.50271121579436362</v>
      </c>
      <c r="D14" s="247">
        <v>0.47214578243661048</v>
      </c>
      <c r="E14" s="247">
        <v>0.36565839412244344</v>
      </c>
      <c r="F14" s="247">
        <v>0.24242048156204832</v>
      </c>
      <c r="G14" s="247">
        <v>0.19256134400816338</v>
      </c>
      <c r="I14" s="29"/>
    </row>
    <row r="15" spans="1:12" x14ac:dyDescent="0.3">
      <c r="A15" s="279" t="s">
        <v>96</v>
      </c>
      <c r="B15" s="241"/>
      <c r="C15" s="247">
        <v>0.80581599742624677</v>
      </c>
      <c r="D15" s="247">
        <v>0.83318352122593431</v>
      </c>
      <c r="E15" s="247">
        <v>0.82702028661943483</v>
      </c>
      <c r="F15" s="247">
        <v>0.85414958254054385</v>
      </c>
      <c r="G15" s="247">
        <v>0.89265402265068916</v>
      </c>
      <c r="I15" s="29"/>
    </row>
    <row r="16" spans="1:12" x14ac:dyDescent="0.3">
      <c r="A16" s="279" t="s">
        <v>97</v>
      </c>
      <c r="B16" s="241"/>
      <c r="C16" s="247">
        <v>2.1543513993278705</v>
      </c>
      <c r="D16" s="247">
        <v>2.4781869930780407</v>
      </c>
      <c r="E16" s="247">
        <v>2.5460800802128074</v>
      </c>
      <c r="F16" s="247">
        <v>2.2647158558901257</v>
      </c>
      <c r="G16" s="247">
        <v>1.817313216398432</v>
      </c>
      <c r="I16" s="29"/>
    </row>
    <row r="17" spans="1:9" x14ac:dyDescent="0.3">
      <c r="A17" s="241" t="s">
        <v>98</v>
      </c>
      <c r="B17" s="241"/>
      <c r="C17" s="74">
        <v>0.88169474102572576</v>
      </c>
      <c r="D17" s="74">
        <v>1.1342928526310221</v>
      </c>
      <c r="E17" s="74">
        <v>1.095861562500706</v>
      </c>
      <c r="F17" s="74">
        <v>0.93070615873430929</v>
      </c>
      <c r="G17" s="74">
        <v>0.55226717149458548</v>
      </c>
      <c r="I17" s="29"/>
    </row>
    <row r="18" spans="1:9" x14ac:dyDescent="0.3">
      <c r="A18" s="241" t="s">
        <v>99</v>
      </c>
      <c r="B18" s="241"/>
      <c r="C18" s="74">
        <v>0.34685105898412533</v>
      </c>
      <c r="D18" s="74">
        <v>0.4462209638173571</v>
      </c>
      <c r="E18" s="74">
        <v>0.43110242782119268</v>
      </c>
      <c r="F18" s="74">
        <v>0.36613172534577199</v>
      </c>
      <c r="G18" s="74">
        <v>0.21725711219760516</v>
      </c>
    </row>
    <row r="19" spans="1:9" x14ac:dyDescent="0.3">
      <c r="A19" s="241" t="s">
        <v>100</v>
      </c>
      <c r="B19" s="241"/>
      <c r="C19" s="74">
        <f>C6-C18</f>
        <v>-1.0446831241312153</v>
      </c>
      <c r="D19" s="74">
        <f>D6-D18</f>
        <v>-0.4462209638173571</v>
      </c>
      <c r="E19" s="74">
        <f t="shared" ref="E19:G19" si="0">E6-E18</f>
        <v>-0.43110242782119268</v>
      </c>
      <c r="F19" s="74">
        <f t="shared" si="0"/>
        <v>-0.36613172534577199</v>
      </c>
      <c r="G19" s="74">
        <f t="shared" si="0"/>
        <v>-0.21725711219760516</v>
      </c>
    </row>
    <row r="20" spans="1:9" x14ac:dyDescent="0.3">
      <c r="A20" s="241" t="s">
        <v>101</v>
      </c>
      <c r="B20" s="241"/>
      <c r="C20" s="74">
        <f>C19+C7</f>
        <v>0.25872119419560091</v>
      </c>
      <c r="D20" s="74">
        <f>D19+D7</f>
        <v>0.71871653153625248</v>
      </c>
      <c r="E20" s="74">
        <f t="shared" ref="E20:G20" si="1">E19+E7</f>
        <v>0.62458728223921456</v>
      </c>
      <c r="F20" s="74">
        <f t="shared" si="1"/>
        <v>0.63347654433210954</v>
      </c>
      <c r="G20" s="74">
        <f t="shared" si="1"/>
        <v>0.77677682695072503</v>
      </c>
    </row>
    <row r="21" spans="1:9" x14ac:dyDescent="0.3">
      <c r="A21" s="313" t="s">
        <v>102</v>
      </c>
      <c r="B21" s="313"/>
      <c r="C21" s="77">
        <f>C19-C8</f>
        <v>-1.0446831241312153</v>
      </c>
      <c r="D21" s="77">
        <f>D19-D8</f>
        <v>-0.4462209638173571</v>
      </c>
      <c r="E21" s="77">
        <f>E19-E8</f>
        <v>-0.43110242782119268</v>
      </c>
      <c r="F21" s="77">
        <f>F19-F8</f>
        <v>-0.36613172534577199</v>
      </c>
      <c r="G21" s="77">
        <f>G19-G8</f>
        <v>-0.21725711219760516</v>
      </c>
    </row>
    <row r="22" spans="1:9" x14ac:dyDescent="0.3">
      <c r="A22" s="390" t="s">
        <v>103</v>
      </c>
      <c r="B22" s="390"/>
      <c r="C22" s="391"/>
      <c r="D22" s="391"/>
      <c r="E22" s="391"/>
      <c r="F22" s="392" t="s">
        <v>303</v>
      </c>
      <c r="G22" s="392"/>
    </row>
    <row r="23" spans="1:9" s="29" customFormat="1" x14ac:dyDescent="0.3">
      <c r="A23" s="71" t="s">
        <v>490</v>
      </c>
    </row>
    <row r="24" spans="1:9" x14ac:dyDescent="0.3">
      <c r="A24" s="29"/>
      <c r="B24" s="29"/>
      <c r="C24" s="29"/>
      <c r="D24" s="29"/>
      <c r="E24" s="29"/>
      <c r="F24" s="29"/>
      <c r="G24" s="29"/>
    </row>
    <row r="25" spans="1:9" ht="17.25" thickBot="1" x14ac:dyDescent="0.35">
      <c r="A25" s="374" t="s">
        <v>250</v>
      </c>
      <c r="B25" s="374"/>
      <c r="C25" s="374"/>
      <c r="D25" s="374"/>
      <c r="E25" s="374"/>
      <c r="F25" s="374"/>
      <c r="G25" s="374"/>
    </row>
    <row r="26" spans="1:9" x14ac:dyDescent="0.3">
      <c r="A26" s="120" t="s">
        <v>251</v>
      </c>
      <c r="B26" s="120" t="s">
        <v>169</v>
      </c>
      <c r="C26" s="121">
        <f>C4</f>
        <v>2018</v>
      </c>
      <c r="D26" s="121">
        <f t="shared" ref="D26:G26" si="2">D4</f>
        <v>2019</v>
      </c>
      <c r="E26" s="121">
        <f t="shared" si="2"/>
        <v>2020</v>
      </c>
      <c r="F26" s="121">
        <f t="shared" si="2"/>
        <v>2021</v>
      </c>
      <c r="G26" s="121">
        <f t="shared" si="2"/>
        <v>2022</v>
      </c>
    </row>
    <row r="27" spans="1:9" x14ac:dyDescent="0.3">
      <c r="A27" s="33" t="s">
        <v>184</v>
      </c>
      <c r="B27" s="33"/>
      <c r="C27" s="76">
        <f>C5</f>
        <v>4.1090495825021556</v>
      </c>
      <c r="D27" s="76">
        <f t="shared" ref="D27:G27" si="3">D5</f>
        <v>4.0348430234782295</v>
      </c>
      <c r="E27" s="76">
        <f t="shared" si="3"/>
        <v>3.6951605120379538</v>
      </c>
      <c r="F27" s="76">
        <f t="shared" si="3"/>
        <v>3.1895849439412149</v>
      </c>
      <c r="G27" s="76">
        <f t="shared" si="3"/>
        <v>2.5035667464808453</v>
      </c>
    </row>
    <row r="28" spans="1:9" x14ac:dyDescent="0.3">
      <c r="A28" s="34" t="s">
        <v>446</v>
      </c>
      <c r="B28" s="35" t="s">
        <v>323</v>
      </c>
      <c r="C28" s="76">
        <f t="shared" ref="C28:G28" si="4">C6</f>
        <v>-0.69783206514708995</v>
      </c>
      <c r="D28" s="76">
        <f t="shared" si="4"/>
        <v>0</v>
      </c>
      <c r="E28" s="76">
        <f t="shared" si="4"/>
        <v>0</v>
      </c>
      <c r="F28" s="76">
        <f t="shared" si="4"/>
        <v>0</v>
      </c>
      <c r="G28" s="76">
        <f t="shared" si="4"/>
        <v>0</v>
      </c>
    </row>
    <row r="29" spans="1:9" x14ac:dyDescent="0.3">
      <c r="A29" s="34" t="s">
        <v>185</v>
      </c>
      <c r="B29" s="35" t="s">
        <v>69</v>
      </c>
      <c r="C29" s="76">
        <f t="shared" ref="C29:G29" si="5">C7</f>
        <v>1.3034043183268162</v>
      </c>
      <c r="D29" s="76">
        <f t="shared" si="5"/>
        <v>1.1649374953536096</v>
      </c>
      <c r="E29" s="76">
        <f t="shared" si="5"/>
        <v>1.0556897100604072</v>
      </c>
      <c r="F29" s="76">
        <f t="shared" si="5"/>
        <v>0.99960826967788152</v>
      </c>
      <c r="G29" s="76">
        <f t="shared" si="5"/>
        <v>0.99403393914833016</v>
      </c>
    </row>
    <row r="30" spans="1:9" x14ac:dyDescent="0.3">
      <c r="A30" s="34" t="s">
        <v>186</v>
      </c>
      <c r="B30" s="57" t="s">
        <v>92</v>
      </c>
      <c r="C30" s="76">
        <f>C8</f>
        <v>0</v>
      </c>
      <c r="D30" s="76">
        <f>D8</f>
        <v>0</v>
      </c>
      <c r="E30" s="76">
        <f>E8</f>
        <v>0</v>
      </c>
      <c r="F30" s="76">
        <f>F8</f>
        <v>0</v>
      </c>
      <c r="G30" s="76">
        <f t="shared" ref="G30:G33" si="6">G8</f>
        <v>0</v>
      </c>
    </row>
    <row r="31" spans="1:9" s="29" customFormat="1" x14ac:dyDescent="0.3">
      <c r="A31" s="274" t="s">
        <v>466</v>
      </c>
      <c r="B31" s="57"/>
      <c r="C31" s="76">
        <f t="shared" ref="C31:F31" si="7">C9</f>
        <v>0</v>
      </c>
      <c r="D31" s="76">
        <f t="shared" si="7"/>
        <v>0</v>
      </c>
      <c r="E31" s="76">
        <f t="shared" si="7"/>
        <v>0</v>
      </c>
      <c r="F31" s="76">
        <f t="shared" si="7"/>
        <v>0</v>
      </c>
      <c r="G31" s="76">
        <f t="shared" si="6"/>
        <v>0</v>
      </c>
    </row>
    <row r="32" spans="1:9" s="29" customFormat="1" x14ac:dyDescent="0.3">
      <c r="A32" s="274" t="s">
        <v>465</v>
      </c>
      <c r="B32" s="57"/>
      <c r="C32" s="76">
        <f t="shared" ref="C32:F32" si="8">C10</f>
        <v>0</v>
      </c>
      <c r="D32" s="76">
        <f t="shared" si="8"/>
        <v>0</v>
      </c>
      <c r="E32" s="76">
        <f t="shared" si="8"/>
        <v>0</v>
      </c>
      <c r="F32" s="76">
        <f t="shared" si="8"/>
        <v>0</v>
      </c>
      <c r="G32" s="76">
        <f t="shared" si="6"/>
        <v>0</v>
      </c>
    </row>
    <row r="33" spans="1:7" s="29" customFormat="1" x14ac:dyDescent="0.3">
      <c r="A33" s="274" t="s">
        <v>464</v>
      </c>
      <c r="B33" s="57"/>
      <c r="C33" s="76">
        <f t="shared" ref="C33:F33" si="9">C11</f>
        <v>0</v>
      </c>
      <c r="D33" s="76">
        <f t="shared" si="9"/>
        <v>0</v>
      </c>
      <c r="E33" s="76">
        <f t="shared" si="9"/>
        <v>0</v>
      </c>
      <c r="F33" s="76">
        <f t="shared" si="9"/>
        <v>0</v>
      </c>
      <c r="G33" s="76">
        <f t="shared" si="6"/>
        <v>0</v>
      </c>
    </row>
    <row r="34" spans="1:7" x14ac:dyDescent="0.3">
      <c r="A34" s="34" t="s">
        <v>187</v>
      </c>
      <c r="B34" s="34"/>
      <c r="C34" s="76">
        <f t="shared" ref="C34:G34" si="10">C12</f>
        <v>3.4628786125484812</v>
      </c>
      <c r="D34" s="76">
        <f t="shared" si="10"/>
        <v>3.7835162967405855</v>
      </c>
      <c r="E34" s="76">
        <f t="shared" si="10"/>
        <v>3.7387587609546857</v>
      </c>
      <c r="F34" s="76">
        <f t="shared" si="10"/>
        <v>3.3612859199927181</v>
      </c>
      <c r="G34" s="76">
        <f t="shared" si="10"/>
        <v>2.9025285830572845</v>
      </c>
    </row>
    <row r="35" spans="1:7" x14ac:dyDescent="0.3">
      <c r="A35" s="37" t="s">
        <v>188</v>
      </c>
      <c r="B35" s="34"/>
      <c r="C35" s="76">
        <f t="shared" ref="C35:G35" si="11">C13</f>
        <v>0</v>
      </c>
      <c r="D35" s="76">
        <f t="shared" si="11"/>
        <v>0</v>
      </c>
      <c r="E35" s="76">
        <f t="shared" si="11"/>
        <v>0</v>
      </c>
      <c r="F35" s="76">
        <f t="shared" si="11"/>
        <v>0</v>
      </c>
      <c r="G35" s="76">
        <f t="shared" si="11"/>
        <v>0</v>
      </c>
    </row>
    <row r="36" spans="1:7" x14ac:dyDescent="0.3">
      <c r="A36" s="38" t="s">
        <v>189</v>
      </c>
      <c r="B36" s="34"/>
      <c r="C36" s="76">
        <f t="shared" ref="C36:G36" si="12">C14</f>
        <v>0.50271121579436362</v>
      </c>
      <c r="D36" s="76">
        <f t="shared" si="12"/>
        <v>0.47214578243661048</v>
      </c>
      <c r="E36" s="76">
        <f t="shared" si="12"/>
        <v>0.36565839412244344</v>
      </c>
      <c r="F36" s="76">
        <f t="shared" si="12"/>
        <v>0.24242048156204832</v>
      </c>
      <c r="G36" s="76">
        <f t="shared" si="12"/>
        <v>0.19256134400816338</v>
      </c>
    </row>
    <row r="37" spans="1:7" x14ac:dyDescent="0.3">
      <c r="A37" s="38" t="s">
        <v>190</v>
      </c>
      <c r="B37" s="34"/>
      <c r="C37" s="76">
        <f t="shared" ref="C37:G37" si="13">C15</f>
        <v>0.80581599742624677</v>
      </c>
      <c r="D37" s="76">
        <f t="shared" si="13"/>
        <v>0.83318352122593431</v>
      </c>
      <c r="E37" s="76">
        <f t="shared" si="13"/>
        <v>0.82702028661943483</v>
      </c>
      <c r="F37" s="76">
        <f t="shared" si="13"/>
        <v>0.85414958254054385</v>
      </c>
      <c r="G37" s="76">
        <f t="shared" si="13"/>
        <v>0.89265402265068916</v>
      </c>
    </row>
    <row r="38" spans="1:7" x14ac:dyDescent="0.3">
      <c r="A38" s="38" t="s">
        <v>191</v>
      </c>
      <c r="B38" s="34"/>
      <c r="C38" s="76">
        <f t="shared" ref="C38:G38" si="14">C16</f>
        <v>2.1543513993278705</v>
      </c>
      <c r="D38" s="76">
        <f t="shared" si="14"/>
        <v>2.4781869930780407</v>
      </c>
      <c r="E38" s="76">
        <f t="shared" si="14"/>
        <v>2.5460800802128074</v>
      </c>
      <c r="F38" s="76">
        <f t="shared" si="14"/>
        <v>2.2647158558901257</v>
      </c>
      <c r="G38" s="76">
        <f t="shared" si="14"/>
        <v>1.817313216398432</v>
      </c>
    </row>
    <row r="39" spans="1:7" x14ac:dyDescent="0.3">
      <c r="A39" s="34" t="s">
        <v>192</v>
      </c>
      <c r="B39" s="34"/>
      <c r="C39" s="76">
        <f t="shared" ref="C39:G39" si="15">C17</f>
        <v>0.88169474102572576</v>
      </c>
      <c r="D39" s="76">
        <f t="shared" si="15"/>
        <v>1.1342928526310221</v>
      </c>
      <c r="E39" s="76">
        <f t="shared" si="15"/>
        <v>1.095861562500706</v>
      </c>
      <c r="F39" s="76">
        <f t="shared" si="15"/>
        <v>0.93070615873430929</v>
      </c>
      <c r="G39" s="76">
        <f t="shared" si="15"/>
        <v>0.55226717149458548</v>
      </c>
    </row>
    <row r="40" spans="1:7" x14ac:dyDescent="0.3">
      <c r="A40" s="34" t="s">
        <v>193</v>
      </c>
      <c r="B40" s="34"/>
      <c r="C40" s="76">
        <f t="shared" ref="C40:G40" si="16">C18</f>
        <v>0.34685105898412533</v>
      </c>
      <c r="D40" s="76">
        <f t="shared" si="16"/>
        <v>0.4462209638173571</v>
      </c>
      <c r="E40" s="76">
        <f t="shared" si="16"/>
        <v>0.43110242782119268</v>
      </c>
      <c r="F40" s="76">
        <f t="shared" si="16"/>
        <v>0.36613172534577199</v>
      </c>
      <c r="G40" s="76">
        <f t="shared" si="16"/>
        <v>0.21725711219760516</v>
      </c>
    </row>
    <row r="41" spans="1:7" x14ac:dyDescent="0.3">
      <c r="A41" s="34" t="s">
        <v>194</v>
      </c>
      <c r="B41" s="34"/>
      <c r="C41" s="76">
        <f t="shared" ref="C41:G41" si="17">C19</f>
        <v>-1.0446831241312153</v>
      </c>
      <c r="D41" s="76">
        <f t="shared" si="17"/>
        <v>-0.4462209638173571</v>
      </c>
      <c r="E41" s="76">
        <f t="shared" si="17"/>
        <v>-0.43110242782119268</v>
      </c>
      <c r="F41" s="76">
        <f t="shared" si="17"/>
        <v>-0.36613172534577199</v>
      </c>
      <c r="G41" s="76">
        <f t="shared" si="17"/>
        <v>-0.21725711219760516</v>
      </c>
    </row>
    <row r="42" spans="1:7" x14ac:dyDescent="0.3">
      <c r="A42" s="34" t="s">
        <v>195</v>
      </c>
      <c r="B42" s="34"/>
      <c r="C42" s="76">
        <f t="shared" ref="C42:G42" si="18">C20</f>
        <v>0.25872119419560091</v>
      </c>
      <c r="D42" s="76">
        <f t="shared" si="18"/>
        <v>0.71871653153625248</v>
      </c>
      <c r="E42" s="76">
        <f t="shared" si="18"/>
        <v>0.62458728223921456</v>
      </c>
      <c r="F42" s="76">
        <f t="shared" si="18"/>
        <v>0.63347654433210954</v>
      </c>
      <c r="G42" s="76">
        <f t="shared" si="18"/>
        <v>0.77677682695072503</v>
      </c>
    </row>
    <row r="43" spans="1:7" x14ac:dyDescent="0.3">
      <c r="A43" s="39" t="s">
        <v>196</v>
      </c>
      <c r="B43" s="39"/>
      <c r="C43" s="77">
        <f t="shared" ref="C43:G43" si="19">C21</f>
        <v>-1.0446831241312153</v>
      </c>
      <c r="D43" s="77">
        <f t="shared" si="19"/>
        <v>-0.4462209638173571</v>
      </c>
      <c r="E43" s="77">
        <f t="shared" si="19"/>
        <v>-0.43110242782119268</v>
      </c>
      <c r="F43" s="77">
        <f t="shared" si="19"/>
        <v>-0.36613172534577199</v>
      </c>
      <c r="G43" s="77">
        <f t="shared" si="19"/>
        <v>-0.21725711219760516</v>
      </c>
    </row>
    <row r="44" spans="1:7" x14ac:dyDescent="0.3">
      <c r="A44" s="393" t="s">
        <v>197</v>
      </c>
      <c r="B44" s="393"/>
      <c r="C44" s="394"/>
      <c r="D44" s="394"/>
      <c r="E44" s="394"/>
      <c r="F44" s="395" t="s">
        <v>312</v>
      </c>
      <c r="G44" s="395"/>
    </row>
    <row r="45" spans="1:7" x14ac:dyDescent="0.3">
      <c r="A45" s="241" t="s">
        <v>491</v>
      </c>
    </row>
  </sheetData>
  <mergeCells count="8">
    <mergeCell ref="A22:E22"/>
    <mergeCell ref="F22:G22"/>
    <mergeCell ref="A44:E44"/>
    <mergeCell ref="F44:G44"/>
    <mergeCell ref="A3:D3"/>
    <mergeCell ref="E3:G3"/>
    <mergeCell ref="A25:D25"/>
    <mergeCell ref="E25:G2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G36"/>
  <sheetViews>
    <sheetView showGridLines="0" topLeftCell="A4" workbookViewId="0">
      <selection activeCell="C9" sqref="C9"/>
    </sheetView>
  </sheetViews>
  <sheetFormatPr defaultRowHeight="16.5" x14ac:dyDescent="0.3"/>
  <cols>
    <col min="1" max="1" width="32.140625" bestFit="1" customWidth="1"/>
    <col min="3" max="6" width="10" bestFit="1" customWidth="1"/>
    <col min="7" max="7" width="10" style="29" bestFit="1" customWidth="1"/>
  </cols>
  <sheetData>
    <row r="1" spans="1:7" s="29" customFormat="1" x14ac:dyDescent="0.3">
      <c r="A1" s="45"/>
    </row>
    <row r="2" spans="1:7" s="29" customFormat="1" x14ac:dyDescent="0.3">
      <c r="A2" s="253"/>
    </row>
    <row r="3" spans="1:7" ht="17.25" thickBot="1" x14ac:dyDescent="0.35">
      <c r="A3" s="374" t="s">
        <v>258</v>
      </c>
      <c r="B3" s="374"/>
      <c r="C3" s="374"/>
      <c r="D3" s="374"/>
      <c r="E3" s="374"/>
      <c r="F3" s="374"/>
      <c r="G3" s="89"/>
    </row>
    <row r="4" spans="1:7" x14ac:dyDescent="0.3">
      <c r="A4" s="127"/>
      <c r="B4" s="127" t="s">
        <v>252</v>
      </c>
      <c r="C4" s="128">
        <v>2018</v>
      </c>
      <c r="D4" s="128">
        <v>2019</v>
      </c>
      <c r="E4" s="128">
        <v>2020</v>
      </c>
      <c r="F4" s="128">
        <v>2021</v>
      </c>
      <c r="G4" s="128">
        <v>2022</v>
      </c>
    </row>
    <row r="5" spans="1:7" x14ac:dyDescent="0.3">
      <c r="A5" s="129" t="s">
        <v>253</v>
      </c>
      <c r="B5" s="130"/>
      <c r="C5" s="248"/>
      <c r="D5" s="248"/>
      <c r="E5" s="249"/>
      <c r="F5" s="249"/>
      <c r="G5" s="249"/>
    </row>
    <row r="6" spans="1:7" x14ac:dyDescent="0.3">
      <c r="A6" s="124" t="s">
        <v>254</v>
      </c>
      <c r="B6" s="125"/>
      <c r="C6" s="74">
        <v>4.2132237559521224</v>
      </c>
      <c r="D6" s="74">
        <v>4.5082075300671542</v>
      </c>
      <c r="E6" s="74">
        <v>3.8741085149651688</v>
      </c>
      <c r="F6" s="74">
        <v>3.3915538796869038</v>
      </c>
      <c r="G6" s="74" t="s">
        <v>3</v>
      </c>
    </row>
    <row r="7" spans="1:7" x14ac:dyDescent="0.3">
      <c r="A7" s="124" t="s">
        <v>255</v>
      </c>
      <c r="B7" s="122"/>
      <c r="C7" s="75">
        <f>'1a'!D6</f>
        <v>4.1090495825021556</v>
      </c>
      <c r="D7" s="75">
        <f>'1a'!E6</f>
        <v>4.0348430234782295</v>
      </c>
      <c r="E7" s="75">
        <f>'1a'!F6</f>
        <v>3.6951605120379538</v>
      </c>
      <c r="F7" s="75">
        <f>'1a'!G6</f>
        <v>3.1895849439412149</v>
      </c>
      <c r="G7" s="75">
        <f>'1a'!H6</f>
        <v>2.5035667464808453</v>
      </c>
    </row>
    <row r="8" spans="1:7" x14ac:dyDescent="0.3">
      <c r="A8" s="126" t="s">
        <v>199</v>
      </c>
      <c r="B8" s="119"/>
      <c r="C8" s="74">
        <f>C7-C6</f>
        <v>-0.10417417344996682</v>
      </c>
      <c r="D8" s="74">
        <f>D7-D6</f>
        <v>-0.4733645065889247</v>
      </c>
      <c r="E8" s="74">
        <f>E7-E6</f>
        <v>-0.17894800292721502</v>
      </c>
      <c r="F8" s="74">
        <f>F7-F6</f>
        <v>-0.20196893574568886</v>
      </c>
      <c r="G8" s="74" t="s">
        <v>470</v>
      </c>
    </row>
    <row r="9" spans="1:7" x14ac:dyDescent="0.3">
      <c r="A9" s="314" t="s">
        <v>256</v>
      </c>
      <c r="B9" s="315" t="s">
        <v>21</v>
      </c>
      <c r="C9" s="316"/>
      <c r="D9" s="316"/>
      <c r="E9" s="317"/>
      <c r="F9" s="317"/>
      <c r="G9" s="317"/>
    </row>
    <row r="10" spans="1:7" x14ac:dyDescent="0.3">
      <c r="A10" s="318" t="s">
        <v>254</v>
      </c>
      <c r="B10" s="289"/>
      <c r="C10" s="319">
        <v>-0.8</v>
      </c>
      <c r="D10" s="319">
        <v>-0.32</v>
      </c>
      <c r="E10" s="319">
        <v>0</v>
      </c>
      <c r="F10" s="319">
        <v>0</v>
      </c>
      <c r="G10" s="74" t="s">
        <v>3</v>
      </c>
    </row>
    <row r="11" spans="1:7" x14ac:dyDescent="0.3">
      <c r="A11" s="318" t="s">
        <v>448</v>
      </c>
      <c r="B11" s="289"/>
      <c r="C11" s="319">
        <f>'Tab 2a'!D7</f>
        <v>-0.69783206514708995</v>
      </c>
      <c r="D11" s="319">
        <f>'Tab 2a'!E7</f>
        <v>0</v>
      </c>
      <c r="E11" s="319">
        <f>'Tab 2a'!F7</f>
        <v>0</v>
      </c>
      <c r="F11" s="319">
        <f>'Tab 2a'!G7</f>
        <v>0</v>
      </c>
      <c r="G11" s="319">
        <f>'Tab 2a'!H7</f>
        <v>0</v>
      </c>
    </row>
    <row r="12" spans="1:7" x14ac:dyDescent="0.3">
      <c r="A12" s="320" t="s">
        <v>199</v>
      </c>
      <c r="B12" s="113"/>
      <c r="C12" s="321">
        <f>C11-C10</f>
        <v>0.10216793485291009</v>
      </c>
      <c r="D12" s="321">
        <f>D11-D10</f>
        <v>0.32</v>
      </c>
      <c r="E12" s="321">
        <f>E11-E10</f>
        <v>0</v>
      </c>
      <c r="F12" s="321">
        <f>F11-F10</f>
        <v>0</v>
      </c>
      <c r="G12" s="74" t="s">
        <v>470</v>
      </c>
    </row>
    <row r="13" spans="1:7" x14ac:dyDescent="0.3">
      <c r="A13" s="322" t="s">
        <v>257</v>
      </c>
      <c r="B13" s="315"/>
      <c r="C13" s="316"/>
      <c r="D13" s="316"/>
      <c r="E13" s="323"/>
      <c r="F13" s="323"/>
      <c r="G13" s="323"/>
    </row>
    <row r="14" spans="1:7" x14ac:dyDescent="0.3">
      <c r="A14" s="318" t="s">
        <v>254</v>
      </c>
      <c r="B14" s="324"/>
      <c r="C14" s="325">
        <v>49.3</v>
      </c>
      <c r="D14" s="325">
        <v>46.5</v>
      </c>
      <c r="E14" s="325">
        <v>44.9</v>
      </c>
      <c r="F14" s="325">
        <v>43.3</v>
      </c>
      <c r="G14" s="74" t="s">
        <v>3</v>
      </c>
    </row>
    <row r="15" spans="1:7" x14ac:dyDescent="0.3">
      <c r="A15" s="318" t="s">
        <v>448</v>
      </c>
      <c r="B15" s="324"/>
      <c r="C15" s="325">
        <f>'Tab4'!C5</f>
        <v>48.931269512113751</v>
      </c>
      <c r="D15" s="325">
        <f>'Tab4'!D5</f>
        <v>47.503823136679706</v>
      </c>
      <c r="E15" s="325">
        <f>'Tab4'!E5</f>
        <v>45.927688290999654</v>
      </c>
      <c r="F15" s="325">
        <f>'Tab4'!F5</f>
        <v>44.922294246593466</v>
      </c>
      <c r="G15" s="325">
        <f>'Tab4'!G5</f>
        <v>44.371490487738306</v>
      </c>
    </row>
    <row r="16" spans="1:7" x14ac:dyDescent="0.3">
      <c r="A16" s="320" t="s">
        <v>199</v>
      </c>
      <c r="B16" s="113"/>
      <c r="C16" s="77">
        <f>C15-C14</f>
        <v>-0.36873048788624629</v>
      </c>
      <c r="D16" s="77">
        <f>D15-D14</f>
        <v>1.0038231366797064</v>
      </c>
      <c r="E16" s="77">
        <f>E15-E14</f>
        <v>1.0276882909996559</v>
      </c>
      <c r="F16" s="77">
        <f>F15-F14</f>
        <v>1.6222942465934693</v>
      </c>
      <c r="G16" s="74" t="s">
        <v>470</v>
      </c>
    </row>
    <row r="17" spans="1:7" x14ac:dyDescent="0.3">
      <c r="A17" s="123" t="s">
        <v>492</v>
      </c>
      <c r="B17" s="25"/>
      <c r="C17" s="1"/>
      <c r="D17" s="1"/>
      <c r="E17" s="397" t="s">
        <v>303</v>
      </c>
      <c r="F17" s="397"/>
      <c r="G17" s="397"/>
    </row>
    <row r="18" spans="1:7" x14ac:dyDescent="0.3">
      <c r="A18" s="71" t="s">
        <v>493</v>
      </c>
    </row>
    <row r="21" spans="1:7" ht="17.25" thickBot="1" x14ac:dyDescent="0.35">
      <c r="A21" s="374" t="s">
        <v>305</v>
      </c>
      <c r="B21" s="374"/>
      <c r="C21" s="374"/>
      <c r="D21" s="374"/>
      <c r="E21" s="374"/>
      <c r="F21" s="374"/>
      <c r="G21" s="216"/>
    </row>
    <row r="22" spans="1:7" x14ac:dyDescent="0.3">
      <c r="A22" s="127"/>
      <c r="B22" s="127" t="s">
        <v>169</v>
      </c>
      <c r="C22" s="128">
        <f t="shared" ref="C22:G22" si="0">C4</f>
        <v>2018</v>
      </c>
      <c r="D22" s="128">
        <f t="shared" si="0"/>
        <v>2019</v>
      </c>
      <c r="E22" s="128">
        <f t="shared" si="0"/>
        <v>2020</v>
      </c>
      <c r="F22" s="128">
        <f t="shared" si="0"/>
        <v>2021</v>
      </c>
      <c r="G22" s="128">
        <f t="shared" si="0"/>
        <v>2022</v>
      </c>
    </row>
    <row r="23" spans="1:7" x14ac:dyDescent="0.3">
      <c r="A23" s="137" t="s">
        <v>306</v>
      </c>
      <c r="B23" s="138"/>
      <c r="C23" s="138"/>
      <c r="D23" s="138"/>
      <c r="E23" s="138"/>
      <c r="F23" s="139"/>
      <c r="G23" s="139"/>
    </row>
    <row r="24" spans="1:7" x14ac:dyDescent="0.3">
      <c r="A24" s="134" t="s">
        <v>307</v>
      </c>
      <c r="B24" s="131"/>
      <c r="C24" s="74">
        <f t="shared" ref="C24:F24" si="1">C6</f>
        <v>4.2132237559521224</v>
      </c>
      <c r="D24" s="74">
        <f t="shared" si="1"/>
        <v>4.5082075300671542</v>
      </c>
      <c r="E24" s="74">
        <f t="shared" si="1"/>
        <v>3.8741085149651688</v>
      </c>
      <c r="F24" s="74">
        <f t="shared" si="1"/>
        <v>3.3915538796869038</v>
      </c>
      <c r="G24" s="74" t="str">
        <f t="shared" ref="G24" si="2">G6</f>
        <v>-</v>
      </c>
    </row>
    <row r="25" spans="1:7" x14ac:dyDescent="0.3">
      <c r="A25" s="134" t="s">
        <v>308</v>
      </c>
      <c r="B25" s="132"/>
      <c r="C25" s="75">
        <f t="shared" ref="C25:F25" si="3">C7</f>
        <v>4.1090495825021556</v>
      </c>
      <c r="D25" s="75">
        <f t="shared" si="3"/>
        <v>4.0348430234782295</v>
      </c>
      <c r="E25" s="75">
        <f t="shared" si="3"/>
        <v>3.6951605120379538</v>
      </c>
      <c r="F25" s="75">
        <f t="shared" si="3"/>
        <v>3.1895849439412149</v>
      </c>
      <c r="G25" s="75">
        <f t="shared" ref="G25" si="4">G7</f>
        <v>2.5035667464808453</v>
      </c>
    </row>
    <row r="26" spans="1:7" x14ac:dyDescent="0.3">
      <c r="A26" s="135" t="s">
        <v>309</v>
      </c>
      <c r="B26" s="136"/>
      <c r="C26" s="74">
        <f t="shared" ref="C26:F26" si="5">C8</f>
        <v>-0.10417417344996682</v>
      </c>
      <c r="D26" s="74">
        <f t="shared" si="5"/>
        <v>-0.4733645065889247</v>
      </c>
      <c r="E26" s="74">
        <f t="shared" si="5"/>
        <v>-0.17894800292721502</v>
      </c>
      <c r="F26" s="74">
        <f t="shared" si="5"/>
        <v>-0.20196893574568886</v>
      </c>
      <c r="G26" s="74" t="str">
        <f t="shared" ref="G26" si="6">G8</f>
        <v xml:space="preserve"> -</v>
      </c>
    </row>
    <row r="27" spans="1:7" x14ac:dyDescent="0.3">
      <c r="A27" s="24" t="s">
        <v>310</v>
      </c>
      <c r="B27" s="131" t="s">
        <v>21</v>
      </c>
      <c r="C27" s="131"/>
      <c r="D27" s="131"/>
      <c r="E27" s="131"/>
      <c r="F27" s="132"/>
      <c r="G27" s="132"/>
    </row>
    <row r="28" spans="1:7" x14ac:dyDescent="0.3">
      <c r="A28" s="134" t="s">
        <v>307</v>
      </c>
      <c r="B28" s="131"/>
      <c r="C28" s="285">
        <f t="shared" ref="C28:F28" si="7">C10</f>
        <v>-0.8</v>
      </c>
      <c r="D28" s="285">
        <f t="shared" si="7"/>
        <v>-0.32</v>
      </c>
      <c r="E28" s="285">
        <f t="shared" si="7"/>
        <v>0</v>
      </c>
      <c r="F28" s="285">
        <f t="shared" si="7"/>
        <v>0</v>
      </c>
      <c r="G28" s="285" t="str">
        <f t="shared" ref="G28" si="8">G10</f>
        <v>-</v>
      </c>
    </row>
    <row r="29" spans="1:7" x14ac:dyDescent="0.3">
      <c r="A29" s="134" t="s">
        <v>447</v>
      </c>
      <c r="B29" s="131"/>
      <c r="C29" s="285">
        <f t="shared" ref="C29:F29" si="9">C11</f>
        <v>-0.69783206514708995</v>
      </c>
      <c r="D29" s="285">
        <f t="shared" si="9"/>
        <v>0</v>
      </c>
      <c r="E29" s="285">
        <f t="shared" si="9"/>
        <v>0</v>
      </c>
      <c r="F29" s="285">
        <f t="shared" si="9"/>
        <v>0</v>
      </c>
      <c r="G29" s="285">
        <f t="shared" ref="G29" si="10">G11</f>
        <v>0</v>
      </c>
    </row>
    <row r="30" spans="1:7" x14ac:dyDescent="0.3">
      <c r="A30" s="135" t="s">
        <v>309</v>
      </c>
      <c r="B30" s="136"/>
      <c r="C30" s="286">
        <f t="shared" ref="C30:F30" si="11">C12</f>
        <v>0.10216793485291009</v>
      </c>
      <c r="D30" s="286">
        <f t="shared" si="11"/>
        <v>0.32</v>
      </c>
      <c r="E30" s="286">
        <f t="shared" si="11"/>
        <v>0</v>
      </c>
      <c r="F30" s="286">
        <f t="shared" si="11"/>
        <v>0</v>
      </c>
      <c r="G30" s="286" t="str">
        <f t="shared" ref="G30" si="12">G12</f>
        <v xml:space="preserve"> -</v>
      </c>
    </row>
    <row r="31" spans="1:7" x14ac:dyDescent="0.3">
      <c r="A31" s="133" t="s">
        <v>311</v>
      </c>
      <c r="B31" s="131"/>
      <c r="C31" s="131"/>
      <c r="D31" s="131"/>
      <c r="E31" s="131"/>
      <c r="F31" s="132"/>
      <c r="G31" s="132"/>
    </row>
    <row r="32" spans="1:7" x14ac:dyDescent="0.3">
      <c r="A32" s="134" t="s">
        <v>307</v>
      </c>
      <c r="B32" s="131"/>
      <c r="C32" s="78">
        <f t="shared" ref="C32:F32" si="13">C14</f>
        <v>49.3</v>
      </c>
      <c r="D32" s="78">
        <f t="shared" si="13"/>
        <v>46.5</v>
      </c>
      <c r="E32" s="78">
        <f t="shared" si="13"/>
        <v>44.9</v>
      </c>
      <c r="F32" s="78">
        <f t="shared" si="13"/>
        <v>43.3</v>
      </c>
      <c r="G32" s="78" t="str">
        <f t="shared" ref="G32" si="14">G14</f>
        <v>-</v>
      </c>
    </row>
    <row r="33" spans="1:7" x14ac:dyDescent="0.3">
      <c r="A33" s="134" t="s">
        <v>308</v>
      </c>
      <c r="B33" s="131"/>
      <c r="C33" s="78">
        <f t="shared" ref="C33:F33" si="15">C15</f>
        <v>48.931269512113751</v>
      </c>
      <c r="D33" s="78">
        <f t="shared" si="15"/>
        <v>47.503823136679706</v>
      </c>
      <c r="E33" s="78">
        <f t="shared" si="15"/>
        <v>45.927688290999654</v>
      </c>
      <c r="F33" s="78">
        <f t="shared" si="15"/>
        <v>44.922294246593466</v>
      </c>
      <c r="G33" s="78">
        <f t="shared" ref="G33" si="16">G15</f>
        <v>44.371490487738306</v>
      </c>
    </row>
    <row r="34" spans="1:7" x14ac:dyDescent="0.3">
      <c r="A34" s="135" t="s">
        <v>309</v>
      </c>
      <c r="B34" s="136"/>
      <c r="C34" s="79">
        <f t="shared" ref="C34:E34" si="17">C16</f>
        <v>-0.36873048788624629</v>
      </c>
      <c r="D34" s="79">
        <f t="shared" si="17"/>
        <v>1.0038231366797064</v>
      </c>
      <c r="E34" s="79">
        <f t="shared" si="17"/>
        <v>1.0276882909996559</v>
      </c>
      <c r="F34" s="79">
        <f t="shared" ref="F34:G34" si="18">F16</f>
        <v>1.6222942465934693</v>
      </c>
      <c r="G34" s="79" t="str">
        <f t="shared" si="18"/>
        <v xml:space="preserve"> -</v>
      </c>
    </row>
    <row r="35" spans="1:7" x14ac:dyDescent="0.3">
      <c r="A35" s="396" t="s">
        <v>494</v>
      </c>
      <c r="B35" s="396"/>
      <c r="D35" s="1"/>
      <c r="E35" s="388" t="s">
        <v>312</v>
      </c>
      <c r="F35" s="388"/>
    </row>
    <row r="36" spans="1:7" x14ac:dyDescent="0.3">
      <c r="A36" s="241" t="s">
        <v>495</v>
      </c>
    </row>
  </sheetData>
  <mergeCells count="7">
    <mergeCell ref="A35:B35"/>
    <mergeCell ref="E35:F35"/>
    <mergeCell ref="A3:C3"/>
    <mergeCell ref="D3:F3"/>
    <mergeCell ref="A21:C21"/>
    <mergeCell ref="D21:F21"/>
    <mergeCell ref="E17:G1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A1:P63"/>
  <sheetViews>
    <sheetView showGridLines="0" zoomScaleNormal="100" workbookViewId="0">
      <selection activeCell="J23" sqref="J23"/>
    </sheetView>
  </sheetViews>
  <sheetFormatPr defaultColWidth="9.140625" defaultRowHeight="16.5" x14ac:dyDescent="0.3"/>
  <cols>
    <col min="1" max="1" width="57.28515625" style="58" customWidth="1"/>
    <col min="2" max="16384" width="9.140625" style="58"/>
  </cols>
  <sheetData>
    <row r="1" spans="1:16" x14ac:dyDescent="0.3">
      <c r="A1" s="253"/>
    </row>
    <row r="2" spans="1:16" x14ac:dyDescent="0.3">
      <c r="A2" s="253"/>
      <c r="B2" s="288"/>
      <c r="C2" s="288"/>
      <c r="D2" s="288"/>
      <c r="E2" s="288"/>
      <c r="F2" s="288"/>
      <c r="G2" s="288"/>
    </row>
    <row r="3" spans="1:16" ht="17.25" thickBot="1" x14ac:dyDescent="0.35">
      <c r="A3" s="374" t="s">
        <v>319</v>
      </c>
      <c r="B3" s="374"/>
      <c r="C3" s="374"/>
      <c r="D3" s="374"/>
      <c r="E3" s="374"/>
      <c r="F3" s="374"/>
    </row>
    <row r="4" spans="1:16" x14ac:dyDescent="0.3">
      <c r="A4" s="152"/>
      <c r="B4" s="148">
        <v>2020</v>
      </c>
      <c r="C4" s="148">
        <v>2030</v>
      </c>
      <c r="D4" s="148">
        <v>2040</v>
      </c>
      <c r="E4" s="148">
        <v>2050</v>
      </c>
      <c r="F4" s="148">
        <v>2060</v>
      </c>
      <c r="G4" s="148">
        <v>2070</v>
      </c>
    </row>
    <row r="5" spans="1:16" x14ac:dyDescent="0.3">
      <c r="A5" s="331" t="s">
        <v>277</v>
      </c>
      <c r="B5" s="330">
        <v>38.407430422461054</v>
      </c>
      <c r="C5" s="330">
        <v>38.742638506272208</v>
      </c>
      <c r="D5" s="330">
        <v>39.895746194637098</v>
      </c>
      <c r="E5" s="330">
        <v>41.879465695265786</v>
      </c>
      <c r="F5" s="330">
        <v>43.678106348867551</v>
      </c>
      <c r="G5" s="330">
        <v>43.373207061662939</v>
      </c>
    </row>
    <row r="6" spans="1:16" x14ac:dyDescent="0.3">
      <c r="A6" s="332" t="s">
        <v>278</v>
      </c>
      <c r="B6" s="330">
        <v>18.602562550282556</v>
      </c>
      <c r="C6" s="330">
        <v>18.93777063409371</v>
      </c>
      <c r="D6" s="330">
        <v>20.090878322458604</v>
      </c>
      <c r="E6" s="330">
        <v>22.074597823087295</v>
      </c>
      <c r="F6" s="330">
        <v>23.873238476689053</v>
      </c>
      <c r="G6" s="330">
        <v>23.568339189484437</v>
      </c>
    </row>
    <row r="7" spans="1:16" x14ac:dyDescent="0.3">
      <c r="A7" s="333" t="s">
        <v>501</v>
      </c>
      <c r="B7" s="73">
        <v>8.2606795942409814</v>
      </c>
      <c r="C7" s="73">
        <v>7.8029887507980611</v>
      </c>
      <c r="D7" s="73">
        <v>8.595679260538363</v>
      </c>
      <c r="E7" s="73">
        <v>10.172624812811504</v>
      </c>
      <c r="F7" s="73">
        <v>11.55742965086039</v>
      </c>
      <c r="G7" s="73">
        <v>11.462924873027752</v>
      </c>
    </row>
    <row r="8" spans="1:16" x14ac:dyDescent="0.3">
      <c r="A8" s="337" t="s">
        <v>279</v>
      </c>
      <c r="B8" s="73">
        <v>6.4594596818090402</v>
      </c>
      <c r="C8" s="73">
        <v>6.07269845803342</v>
      </c>
      <c r="D8" s="73">
        <v>6.69550397038351</v>
      </c>
      <c r="E8" s="73">
        <v>8.0806614660965934</v>
      </c>
      <c r="F8" s="73">
        <v>9.2829235651947482</v>
      </c>
      <c r="G8" s="73">
        <v>9.0567621597427852</v>
      </c>
    </row>
    <row r="9" spans="1:16" x14ac:dyDescent="0.3">
      <c r="A9" s="337" t="s">
        <v>280</v>
      </c>
      <c r="B9" s="73">
        <v>1.801219912431941</v>
      </c>
      <c r="C9" s="73">
        <v>1.7302902927646411</v>
      </c>
      <c r="D9" s="73">
        <v>1.9001752901548532</v>
      </c>
      <c r="E9" s="73">
        <v>2.0919633467149108</v>
      </c>
      <c r="F9" s="73">
        <v>2.2745060856656418</v>
      </c>
      <c r="G9" s="73">
        <v>2.4061627132849681</v>
      </c>
      <c r="H9" s="287"/>
      <c r="I9" s="287"/>
      <c r="J9" s="287"/>
      <c r="K9" s="287"/>
      <c r="L9" s="287"/>
      <c r="M9" s="287"/>
      <c r="N9" s="287"/>
      <c r="O9" s="287"/>
    </row>
    <row r="10" spans="1:16" x14ac:dyDescent="0.3">
      <c r="A10" s="333" t="s">
        <v>281</v>
      </c>
      <c r="B10" s="73">
        <v>5.7605840466240057</v>
      </c>
      <c r="C10" s="73">
        <v>6.2471148651269344</v>
      </c>
      <c r="D10" s="73">
        <v>6.6179076133327142</v>
      </c>
      <c r="E10" s="73">
        <v>6.866023105998333</v>
      </c>
      <c r="F10" s="73">
        <v>6.9609822072818988</v>
      </c>
      <c r="G10" s="73">
        <v>6.7869487049164272</v>
      </c>
    </row>
    <row r="11" spans="1:16" x14ac:dyDescent="0.3">
      <c r="A11" s="333" t="s">
        <v>282</v>
      </c>
      <c r="B11" s="73">
        <v>0.9366703018375071</v>
      </c>
      <c r="C11" s="73">
        <v>1.1098458090733239</v>
      </c>
      <c r="D11" s="73">
        <v>1.2529924193185407</v>
      </c>
      <c r="E11" s="73">
        <v>1.3564785674479749</v>
      </c>
      <c r="F11" s="73">
        <v>1.462126410705842</v>
      </c>
      <c r="G11" s="73">
        <v>1.487488593412676</v>
      </c>
    </row>
    <row r="12" spans="1:16" x14ac:dyDescent="0.3">
      <c r="A12" s="333" t="s">
        <v>283</v>
      </c>
      <c r="B12" s="73">
        <v>3.5144040573280133</v>
      </c>
      <c r="C12" s="73">
        <v>3.63478615083659</v>
      </c>
      <c r="D12" s="73">
        <v>3.4919471047283102</v>
      </c>
      <c r="E12" s="73">
        <v>3.5576576332357299</v>
      </c>
      <c r="F12" s="73">
        <v>3.7708865042471702</v>
      </c>
      <c r="G12" s="73">
        <v>3.709163314533833</v>
      </c>
    </row>
    <row r="13" spans="1:16" x14ac:dyDescent="0.3">
      <c r="A13" s="333" t="s">
        <v>284</v>
      </c>
      <c r="B13" s="73">
        <f>B6-B7-B10-B11-B12</f>
        <v>0.13022455025204849</v>
      </c>
      <c r="C13" s="73">
        <f t="shared" ref="C13:G13" si="0">C6-C7-C10-C11-C12</f>
        <v>0.14303505825880025</v>
      </c>
      <c r="D13" s="73">
        <f t="shared" si="0"/>
        <v>0.1323519245406759</v>
      </c>
      <c r="E13" s="73">
        <f t="shared" si="0"/>
        <v>0.12181370359375299</v>
      </c>
      <c r="F13" s="73">
        <f t="shared" si="0"/>
        <v>0.12181370359375165</v>
      </c>
      <c r="G13" s="73">
        <f t="shared" si="0"/>
        <v>0.1218137035937481</v>
      </c>
    </row>
    <row r="14" spans="1:16" x14ac:dyDescent="0.3">
      <c r="A14" s="336" t="s">
        <v>476</v>
      </c>
      <c r="B14" s="99">
        <v>1.0222221644295513</v>
      </c>
      <c r="C14" s="99">
        <v>1.6310125535786555</v>
      </c>
      <c r="D14" s="99">
        <v>1.6310125535786555</v>
      </c>
      <c r="E14" s="99">
        <v>3.4198223358197062</v>
      </c>
      <c r="F14" s="99">
        <v>6.3853268164766721</v>
      </c>
      <c r="G14" s="99">
        <v>10.102721367957976</v>
      </c>
      <c r="I14" s="289"/>
      <c r="J14" s="289"/>
      <c r="K14" s="289"/>
      <c r="L14" s="289"/>
      <c r="M14" s="289"/>
      <c r="N14" s="289"/>
      <c r="O14" s="289"/>
      <c r="P14" s="289"/>
    </row>
    <row r="15" spans="1:16" x14ac:dyDescent="0.3">
      <c r="A15" s="334" t="s">
        <v>285</v>
      </c>
      <c r="B15" s="330">
        <v>38.407430422461047</v>
      </c>
      <c r="C15" s="330">
        <v>38.376623667316444</v>
      </c>
      <c r="D15" s="330">
        <v>38.322550590069717</v>
      </c>
      <c r="E15" s="330">
        <v>38.292092029506044</v>
      </c>
      <c r="F15" s="330">
        <v>38.268244926086638</v>
      </c>
      <c r="G15" s="330">
        <v>38.268244926086638</v>
      </c>
      <c r="I15" s="289"/>
      <c r="J15" s="289"/>
      <c r="K15" s="289"/>
      <c r="L15" s="289"/>
      <c r="M15" s="289"/>
      <c r="N15" s="289"/>
      <c r="O15" s="289"/>
      <c r="P15" s="289"/>
    </row>
    <row r="16" spans="1:16" x14ac:dyDescent="0.3">
      <c r="A16" s="332" t="s">
        <v>286</v>
      </c>
      <c r="B16" s="73">
        <f>'Tab 2a'!F25</f>
        <v>0.57209492954358676</v>
      </c>
      <c r="C16" s="73">
        <v>0.54128817439898491</v>
      </c>
      <c r="D16" s="73">
        <v>0.48721509715225747</v>
      </c>
      <c r="E16" s="73">
        <v>0.45675653658858018</v>
      </c>
      <c r="F16" s="73">
        <v>0.43290943316917752</v>
      </c>
      <c r="G16" s="73">
        <v>0.43290943316917752</v>
      </c>
      <c r="I16" s="289"/>
      <c r="J16" s="289"/>
      <c r="K16" s="289"/>
      <c r="L16" s="289"/>
      <c r="M16" s="289"/>
      <c r="N16" s="289"/>
      <c r="O16" s="289"/>
      <c r="P16" s="289"/>
    </row>
    <row r="17" spans="1:16" x14ac:dyDescent="0.3">
      <c r="A17" s="332" t="s">
        <v>287</v>
      </c>
      <c r="B17" s="73">
        <v>14.424595181609618</v>
      </c>
      <c r="C17" s="73">
        <v>14.413025155525288</v>
      </c>
      <c r="D17" s="73">
        <v>14.392717047408482</v>
      </c>
      <c r="E17" s="73">
        <v>14.38127779200626</v>
      </c>
      <c r="F17" s="73">
        <v>14.372321587196538</v>
      </c>
      <c r="G17" s="73">
        <v>14.372321587196534</v>
      </c>
      <c r="I17" s="289"/>
      <c r="J17" s="290"/>
      <c r="K17" s="290"/>
      <c r="L17" s="290"/>
      <c r="M17" s="290"/>
      <c r="N17" s="290"/>
      <c r="O17" s="290"/>
      <c r="P17" s="289"/>
    </row>
    <row r="18" spans="1:16" x14ac:dyDescent="0.3">
      <c r="A18" s="335" t="s">
        <v>288</v>
      </c>
      <c r="B18" s="73" t="s">
        <v>3</v>
      </c>
      <c r="C18" s="73" t="s">
        <v>3</v>
      </c>
      <c r="D18" s="73" t="s">
        <v>3</v>
      </c>
      <c r="E18" s="73" t="s">
        <v>3</v>
      </c>
      <c r="F18" s="73" t="s">
        <v>3</v>
      </c>
      <c r="G18" s="73" t="s">
        <v>3</v>
      </c>
      <c r="I18" s="289"/>
      <c r="J18" s="291"/>
      <c r="K18" s="291"/>
      <c r="L18" s="291"/>
      <c r="M18" s="291"/>
      <c r="N18" s="291"/>
      <c r="O18" s="291"/>
      <c r="P18" s="289"/>
    </row>
    <row r="19" spans="1:16" x14ac:dyDescent="0.3">
      <c r="A19" s="332" t="s">
        <v>289</v>
      </c>
      <c r="B19" s="73" t="s">
        <v>3</v>
      </c>
      <c r="C19" s="73" t="s">
        <v>3</v>
      </c>
      <c r="D19" s="73" t="s">
        <v>3</v>
      </c>
      <c r="E19" s="73" t="s">
        <v>3</v>
      </c>
      <c r="F19" s="73" t="s">
        <v>3</v>
      </c>
      <c r="G19" s="73" t="s">
        <v>3</v>
      </c>
      <c r="I19" s="289"/>
      <c r="J19" s="289"/>
      <c r="K19" s="289"/>
      <c r="L19" s="289"/>
      <c r="M19" s="289"/>
      <c r="N19" s="289"/>
      <c r="O19" s="289"/>
      <c r="P19" s="289"/>
    </row>
    <row r="20" spans="1:16" x14ac:dyDescent="0.3">
      <c r="A20" s="405" t="s">
        <v>290</v>
      </c>
      <c r="B20" s="405"/>
      <c r="C20" s="405"/>
      <c r="D20" s="405"/>
      <c r="E20" s="405"/>
      <c r="F20" s="405"/>
      <c r="G20" s="405"/>
      <c r="I20" s="289"/>
      <c r="J20" s="289"/>
      <c r="K20" s="289"/>
      <c r="L20" s="289"/>
      <c r="M20" s="289"/>
      <c r="N20" s="289"/>
      <c r="O20" s="289"/>
      <c r="P20" s="289"/>
    </row>
    <row r="21" spans="1:16" x14ac:dyDescent="0.3">
      <c r="A21" s="81" t="s">
        <v>291</v>
      </c>
      <c r="B21" s="73">
        <v>0.697658995519578</v>
      </c>
      <c r="C21" s="73">
        <v>0.87260021419523304</v>
      </c>
      <c r="D21" s="73">
        <v>0.802456416924758</v>
      </c>
      <c r="E21" s="73">
        <v>0.68031184427599101</v>
      </c>
      <c r="F21" s="73">
        <v>0.65492117867225896</v>
      </c>
      <c r="G21" s="73">
        <v>0.67364140637972802</v>
      </c>
      <c r="I21" s="289"/>
      <c r="J21" s="289"/>
      <c r="K21" s="289"/>
      <c r="L21" s="289"/>
      <c r="M21" s="289"/>
      <c r="N21" s="289"/>
      <c r="O21" s="289"/>
      <c r="P21" s="289"/>
    </row>
    <row r="22" spans="1:16" x14ac:dyDescent="0.3">
      <c r="A22" s="338" t="s">
        <v>292</v>
      </c>
      <c r="B22" s="103" t="s">
        <v>3</v>
      </c>
      <c r="C22" s="103" t="s">
        <v>3</v>
      </c>
      <c r="D22" s="103" t="s">
        <v>3</v>
      </c>
      <c r="E22" s="103" t="s">
        <v>3</v>
      </c>
      <c r="F22" s="103" t="s">
        <v>3</v>
      </c>
      <c r="G22" s="103" t="s">
        <v>3</v>
      </c>
    </row>
    <row r="23" spans="1:16" ht="23.25" customHeight="1" x14ac:dyDescent="0.3">
      <c r="A23" s="403" t="s">
        <v>140</v>
      </c>
      <c r="B23" s="403"/>
      <c r="C23" s="403"/>
      <c r="D23" s="403"/>
      <c r="E23" s="403"/>
      <c r="F23" s="403"/>
      <c r="G23" s="339"/>
    </row>
    <row r="24" spans="1:16" x14ac:dyDescent="0.3">
      <c r="A24" s="90" t="s">
        <v>293</v>
      </c>
      <c r="B24" s="73">
        <v>3.0267507683512624</v>
      </c>
      <c r="C24" s="73">
        <v>3.1423473213473905</v>
      </c>
      <c r="D24" s="73">
        <v>2.3167979997127093</v>
      </c>
      <c r="E24" s="73">
        <v>1.7680485210452006</v>
      </c>
      <c r="F24" s="73">
        <v>1.6537901062959897</v>
      </c>
      <c r="G24" s="73">
        <v>1.5387118290079962</v>
      </c>
    </row>
    <row r="25" spans="1:16" x14ac:dyDescent="0.3">
      <c r="A25" s="90" t="s">
        <v>294</v>
      </c>
      <c r="B25" s="73">
        <v>2.4762455895946056</v>
      </c>
      <c r="C25" s="73">
        <v>2.8443676238187852</v>
      </c>
      <c r="D25" s="73">
        <v>1.7608537923124818</v>
      </c>
      <c r="E25" s="73">
        <v>1.1856960624191664</v>
      </c>
      <c r="F25" s="73">
        <v>1.2499353669144524</v>
      </c>
      <c r="G25" s="73">
        <v>1.4922508951679538</v>
      </c>
    </row>
    <row r="26" spans="1:16" x14ac:dyDescent="0.3">
      <c r="A26" s="90" t="s">
        <v>497</v>
      </c>
      <c r="B26" s="73">
        <v>78.972254845424331</v>
      </c>
      <c r="C26" s="73">
        <v>78.231492806096398</v>
      </c>
      <c r="D26" s="73">
        <v>78.013756206564295</v>
      </c>
      <c r="E26" s="73">
        <v>79.136555672978218</v>
      </c>
      <c r="F26" s="73">
        <v>79.514874687925285</v>
      </c>
      <c r="G26" s="73">
        <v>79.657054306147572</v>
      </c>
    </row>
    <row r="27" spans="1:16" x14ac:dyDescent="0.3">
      <c r="A27" s="90" t="s">
        <v>295</v>
      </c>
      <c r="B27" s="73">
        <v>67.456254899640584</v>
      </c>
      <c r="C27" s="73">
        <v>68.567479348657585</v>
      </c>
      <c r="D27" s="73">
        <v>68.483944208804857</v>
      </c>
      <c r="E27" s="73">
        <v>69.732544046260628</v>
      </c>
      <c r="F27" s="73">
        <v>70.297075585995699</v>
      </c>
      <c r="G27" s="73">
        <v>70.399519869296384</v>
      </c>
    </row>
    <row r="28" spans="1:16" x14ac:dyDescent="0.3">
      <c r="A28" s="90" t="s">
        <v>296</v>
      </c>
      <c r="B28" s="73">
        <v>73.257812743124276</v>
      </c>
      <c r="C28" s="73">
        <v>73.452029109085203</v>
      </c>
      <c r="D28" s="73">
        <v>73.305522525684935</v>
      </c>
      <c r="E28" s="73">
        <v>74.492703093367055</v>
      </c>
      <c r="F28" s="73">
        <v>74.974523519559384</v>
      </c>
      <c r="G28" s="73">
        <v>75.100846399917373</v>
      </c>
    </row>
    <row r="29" spans="1:16" x14ac:dyDescent="0.3">
      <c r="A29" s="90" t="s">
        <v>297</v>
      </c>
      <c r="B29" s="73">
        <v>8.3926400000000037</v>
      </c>
      <c r="C29" s="73">
        <v>9.1427614999999971</v>
      </c>
      <c r="D29" s="73">
        <v>8.5180652499999905</v>
      </c>
      <c r="E29" s="73">
        <v>7.8933689999999963</v>
      </c>
      <c r="F29" s="73">
        <v>7.8933690000000025</v>
      </c>
      <c r="G29" s="73">
        <v>7.8933690000000016</v>
      </c>
    </row>
    <row r="30" spans="1:16" x14ac:dyDescent="0.3">
      <c r="A30" s="81" t="s">
        <v>480</v>
      </c>
      <c r="B30" s="73">
        <v>24.943419892443007</v>
      </c>
      <c r="C30" s="73">
        <v>32.913184578359925</v>
      </c>
      <c r="D30" s="73">
        <v>39.674379238616112</v>
      </c>
      <c r="E30" s="73">
        <v>51.53760064605224</v>
      </c>
      <c r="F30" s="73">
        <v>59.390390864317489</v>
      </c>
      <c r="G30" s="99">
        <v>56.842952130982695</v>
      </c>
    </row>
    <row r="31" spans="1:16" ht="23.25" customHeight="1" x14ac:dyDescent="0.3">
      <c r="A31" s="401" t="s">
        <v>481</v>
      </c>
      <c r="B31" s="401"/>
      <c r="C31" s="401"/>
      <c r="D31" s="401"/>
      <c r="E31" s="404" t="s">
        <v>303</v>
      </c>
      <c r="F31" s="404"/>
      <c r="G31" s="404"/>
    </row>
    <row r="32" spans="1:16" ht="15.75" customHeight="1" x14ac:dyDescent="0.3">
      <c r="A32" s="400" t="s">
        <v>500</v>
      </c>
      <c r="B32" s="400"/>
      <c r="C32" s="400"/>
      <c r="D32" s="400"/>
      <c r="E32" s="400"/>
      <c r="F32" s="400"/>
    </row>
    <row r="34" spans="1:7" ht="17.25" thickBot="1" x14ac:dyDescent="0.35">
      <c r="A34" s="374" t="s">
        <v>320</v>
      </c>
      <c r="B34" s="374"/>
      <c r="C34" s="374"/>
      <c r="D34" s="374"/>
      <c r="E34" s="374"/>
      <c r="F34" s="374"/>
    </row>
    <row r="35" spans="1:7" x14ac:dyDescent="0.3">
      <c r="A35" s="140"/>
      <c r="B35" s="141">
        <f t="shared" ref="B35:G35" si="1">B4</f>
        <v>2020</v>
      </c>
      <c r="C35" s="141">
        <f t="shared" si="1"/>
        <v>2030</v>
      </c>
      <c r="D35" s="141">
        <f t="shared" si="1"/>
        <v>2040</v>
      </c>
      <c r="E35" s="141">
        <f t="shared" si="1"/>
        <v>2050</v>
      </c>
      <c r="F35" s="141">
        <f t="shared" si="1"/>
        <v>2060</v>
      </c>
      <c r="G35" s="141">
        <f t="shared" si="1"/>
        <v>2070</v>
      </c>
    </row>
    <row r="36" spans="1:7" x14ac:dyDescent="0.3">
      <c r="A36" s="59" t="s">
        <v>72</v>
      </c>
      <c r="B36" s="66">
        <f t="shared" ref="B36:G36" si="2">B5</f>
        <v>38.407430422461054</v>
      </c>
      <c r="C36" s="66">
        <f t="shared" si="2"/>
        <v>38.742638506272208</v>
      </c>
      <c r="D36" s="66">
        <f t="shared" si="2"/>
        <v>39.895746194637098</v>
      </c>
      <c r="E36" s="66">
        <f t="shared" si="2"/>
        <v>41.879465695265786</v>
      </c>
      <c r="F36" s="66">
        <f t="shared" si="2"/>
        <v>43.678106348867551</v>
      </c>
      <c r="G36" s="66">
        <f t="shared" si="2"/>
        <v>43.373207061662939</v>
      </c>
    </row>
    <row r="37" spans="1:7" x14ac:dyDescent="0.3">
      <c r="A37" s="61" t="s">
        <v>298</v>
      </c>
      <c r="B37" s="66">
        <f t="shared" ref="B37:G37" si="3">B6</f>
        <v>18.602562550282556</v>
      </c>
      <c r="C37" s="66">
        <f t="shared" si="3"/>
        <v>18.93777063409371</v>
      </c>
      <c r="D37" s="66">
        <f t="shared" si="3"/>
        <v>20.090878322458604</v>
      </c>
      <c r="E37" s="66">
        <f t="shared" si="3"/>
        <v>22.074597823087295</v>
      </c>
      <c r="F37" s="66">
        <f t="shared" si="3"/>
        <v>23.873238476689053</v>
      </c>
      <c r="G37" s="66">
        <f t="shared" si="3"/>
        <v>23.568339189484437</v>
      </c>
    </row>
    <row r="38" spans="1:7" x14ac:dyDescent="0.3">
      <c r="A38" s="67" t="s">
        <v>504</v>
      </c>
      <c r="B38" s="68">
        <f t="shared" ref="B38:G38" si="4">B7</f>
        <v>8.2606795942409814</v>
      </c>
      <c r="C38" s="68">
        <f t="shared" si="4"/>
        <v>7.8029887507980611</v>
      </c>
      <c r="D38" s="68">
        <f t="shared" si="4"/>
        <v>8.595679260538363</v>
      </c>
      <c r="E38" s="68">
        <f t="shared" si="4"/>
        <v>10.172624812811504</v>
      </c>
      <c r="F38" s="68">
        <f t="shared" si="4"/>
        <v>11.55742965086039</v>
      </c>
      <c r="G38" s="68">
        <f t="shared" si="4"/>
        <v>11.462924873027752</v>
      </c>
    </row>
    <row r="39" spans="1:7" x14ac:dyDescent="0.3">
      <c r="A39" s="69" t="s">
        <v>259</v>
      </c>
      <c r="B39" s="68">
        <f t="shared" ref="B39:G39" si="5">B8</f>
        <v>6.4594596818090402</v>
      </c>
      <c r="C39" s="68">
        <f t="shared" si="5"/>
        <v>6.07269845803342</v>
      </c>
      <c r="D39" s="68">
        <f t="shared" si="5"/>
        <v>6.69550397038351</v>
      </c>
      <c r="E39" s="68">
        <f t="shared" si="5"/>
        <v>8.0806614660965934</v>
      </c>
      <c r="F39" s="68">
        <f t="shared" si="5"/>
        <v>9.2829235651947482</v>
      </c>
      <c r="G39" s="68">
        <f t="shared" si="5"/>
        <v>9.0567621597427852</v>
      </c>
    </row>
    <row r="40" spans="1:7" x14ac:dyDescent="0.3">
      <c r="A40" s="69" t="s">
        <v>260</v>
      </c>
      <c r="B40" s="68">
        <f t="shared" ref="B40:G40" si="6">B9</f>
        <v>1.801219912431941</v>
      </c>
      <c r="C40" s="68">
        <f t="shared" si="6"/>
        <v>1.7302902927646411</v>
      </c>
      <c r="D40" s="68">
        <f t="shared" si="6"/>
        <v>1.9001752901548532</v>
      </c>
      <c r="E40" s="68">
        <f t="shared" si="6"/>
        <v>2.0919633467149108</v>
      </c>
      <c r="F40" s="68">
        <f t="shared" si="6"/>
        <v>2.2745060856656418</v>
      </c>
      <c r="G40" s="68">
        <f t="shared" si="6"/>
        <v>2.4061627132849681</v>
      </c>
    </row>
    <row r="41" spans="1:7" x14ac:dyDescent="0.3">
      <c r="A41" s="67" t="s">
        <v>261</v>
      </c>
      <c r="B41" s="68">
        <f t="shared" ref="B41:G41" si="7">B10</f>
        <v>5.7605840466240057</v>
      </c>
      <c r="C41" s="68">
        <f t="shared" si="7"/>
        <v>6.2471148651269344</v>
      </c>
      <c r="D41" s="68">
        <f t="shared" si="7"/>
        <v>6.6179076133327142</v>
      </c>
      <c r="E41" s="68">
        <f t="shared" si="7"/>
        <v>6.866023105998333</v>
      </c>
      <c r="F41" s="68">
        <f t="shared" si="7"/>
        <v>6.9609822072818988</v>
      </c>
      <c r="G41" s="68">
        <f t="shared" si="7"/>
        <v>6.7869487049164272</v>
      </c>
    </row>
    <row r="42" spans="1:7" x14ac:dyDescent="0.3">
      <c r="A42" s="67" t="s">
        <v>262</v>
      </c>
      <c r="B42" s="68">
        <f t="shared" ref="B42:G42" si="8">B11</f>
        <v>0.9366703018375071</v>
      </c>
      <c r="C42" s="68">
        <f t="shared" si="8"/>
        <v>1.1098458090733239</v>
      </c>
      <c r="D42" s="68">
        <f t="shared" si="8"/>
        <v>1.2529924193185407</v>
      </c>
      <c r="E42" s="68">
        <f t="shared" si="8"/>
        <v>1.3564785674479749</v>
      </c>
      <c r="F42" s="68">
        <f t="shared" si="8"/>
        <v>1.462126410705842</v>
      </c>
      <c r="G42" s="68">
        <f t="shared" si="8"/>
        <v>1.487488593412676</v>
      </c>
    </row>
    <row r="43" spans="1:7" x14ac:dyDescent="0.3">
      <c r="A43" s="67" t="s">
        <v>263</v>
      </c>
      <c r="B43" s="68">
        <f t="shared" ref="B43:G43" si="9">B12</f>
        <v>3.5144040573280133</v>
      </c>
      <c r="C43" s="68">
        <f t="shared" si="9"/>
        <v>3.63478615083659</v>
      </c>
      <c r="D43" s="68">
        <f t="shared" si="9"/>
        <v>3.4919471047283102</v>
      </c>
      <c r="E43" s="68">
        <f t="shared" si="9"/>
        <v>3.5576576332357299</v>
      </c>
      <c r="F43" s="68">
        <f t="shared" si="9"/>
        <v>3.7708865042471702</v>
      </c>
      <c r="G43" s="68">
        <f t="shared" si="9"/>
        <v>3.709163314533833</v>
      </c>
    </row>
    <row r="44" spans="1:7" x14ac:dyDescent="0.3">
      <c r="A44" s="67" t="s">
        <v>264</v>
      </c>
      <c r="B44" s="68">
        <f t="shared" ref="B44:G44" si="10">B13</f>
        <v>0.13022455025204849</v>
      </c>
      <c r="C44" s="68">
        <f t="shared" si="10"/>
        <v>0.14303505825880025</v>
      </c>
      <c r="D44" s="68">
        <f t="shared" si="10"/>
        <v>0.1323519245406759</v>
      </c>
      <c r="E44" s="68">
        <f t="shared" si="10"/>
        <v>0.12181370359375299</v>
      </c>
      <c r="F44" s="68">
        <f t="shared" si="10"/>
        <v>0.12181370359375165</v>
      </c>
      <c r="G44" s="68">
        <f t="shared" si="10"/>
        <v>0.1218137035937481</v>
      </c>
    </row>
    <row r="45" spans="1:7" x14ac:dyDescent="0.3">
      <c r="A45" s="295" t="s">
        <v>475</v>
      </c>
      <c r="B45" s="292">
        <f t="shared" ref="B45:G45" si="11">B14</f>
        <v>1.0222221644295513</v>
      </c>
      <c r="C45" s="292">
        <f t="shared" si="11"/>
        <v>1.6310125535786555</v>
      </c>
      <c r="D45" s="292">
        <f t="shared" si="11"/>
        <v>1.6310125535786555</v>
      </c>
      <c r="E45" s="292">
        <f t="shared" si="11"/>
        <v>3.4198223358197062</v>
      </c>
      <c r="F45" s="292">
        <f t="shared" si="11"/>
        <v>6.3853268164766721</v>
      </c>
      <c r="G45" s="292">
        <f t="shared" si="11"/>
        <v>10.102721367957976</v>
      </c>
    </row>
    <row r="46" spans="1:7" x14ac:dyDescent="0.3">
      <c r="A46" s="294" t="s">
        <v>71</v>
      </c>
      <c r="B46" s="66">
        <f t="shared" ref="B46:G46" si="12">B15</f>
        <v>38.407430422461047</v>
      </c>
      <c r="C46" s="66">
        <f t="shared" si="12"/>
        <v>38.376623667316444</v>
      </c>
      <c r="D46" s="66">
        <f t="shared" si="12"/>
        <v>38.322550590069717</v>
      </c>
      <c r="E46" s="66">
        <f t="shared" si="12"/>
        <v>38.292092029506044</v>
      </c>
      <c r="F46" s="66">
        <f t="shared" si="12"/>
        <v>38.268244926086638</v>
      </c>
      <c r="G46" s="66">
        <f t="shared" si="12"/>
        <v>38.268244926086638</v>
      </c>
    </row>
    <row r="47" spans="1:7" x14ac:dyDescent="0.3">
      <c r="A47" s="61" t="s">
        <v>299</v>
      </c>
      <c r="B47" s="68">
        <f t="shared" ref="B47:G47" si="13">B16</f>
        <v>0.57209492954358676</v>
      </c>
      <c r="C47" s="68">
        <f t="shared" si="13"/>
        <v>0.54128817439898491</v>
      </c>
      <c r="D47" s="68">
        <f t="shared" si="13"/>
        <v>0.48721509715225747</v>
      </c>
      <c r="E47" s="68">
        <f t="shared" si="13"/>
        <v>0.45675653658858018</v>
      </c>
      <c r="F47" s="68">
        <f t="shared" si="13"/>
        <v>0.43290943316917752</v>
      </c>
      <c r="G47" s="68">
        <f t="shared" si="13"/>
        <v>0.43290943316917752</v>
      </c>
    </row>
    <row r="48" spans="1:7" x14ac:dyDescent="0.3">
      <c r="A48" s="61" t="s">
        <v>300</v>
      </c>
      <c r="B48" s="68">
        <f t="shared" ref="B48:G48" si="14">B17</f>
        <v>14.424595181609618</v>
      </c>
      <c r="C48" s="68">
        <f t="shared" si="14"/>
        <v>14.413025155525288</v>
      </c>
      <c r="D48" s="68">
        <f t="shared" si="14"/>
        <v>14.392717047408482</v>
      </c>
      <c r="E48" s="68">
        <f t="shared" si="14"/>
        <v>14.38127779200626</v>
      </c>
      <c r="F48" s="68">
        <f t="shared" si="14"/>
        <v>14.372321587196538</v>
      </c>
      <c r="G48" s="68">
        <f t="shared" si="14"/>
        <v>14.372321587196534</v>
      </c>
    </row>
    <row r="49" spans="1:7" x14ac:dyDescent="0.3">
      <c r="A49" s="62" t="s">
        <v>265</v>
      </c>
      <c r="B49" s="66" t="str">
        <f t="shared" ref="B49:G49" si="15">B18</f>
        <v>-</v>
      </c>
      <c r="C49" s="66" t="str">
        <f t="shared" si="15"/>
        <v>-</v>
      </c>
      <c r="D49" s="66" t="str">
        <f t="shared" si="15"/>
        <v>-</v>
      </c>
      <c r="E49" s="66" t="str">
        <f t="shared" si="15"/>
        <v>-</v>
      </c>
      <c r="F49" s="66" t="str">
        <f t="shared" si="15"/>
        <v>-</v>
      </c>
      <c r="G49" s="66" t="str">
        <f t="shared" si="15"/>
        <v>-</v>
      </c>
    </row>
    <row r="50" spans="1:7" x14ac:dyDescent="0.3">
      <c r="A50" s="63" t="s">
        <v>301</v>
      </c>
      <c r="B50" s="66" t="str">
        <f t="shared" ref="B50:G50" si="16">B19</f>
        <v>-</v>
      </c>
      <c r="C50" s="66" t="str">
        <f t="shared" si="16"/>
        <v>-</v>
      </c>
      <c r="D50" s="66" t="str">
        <f t="shared" si="16"/>
        <v>-</v>
      </c>
      <c r="E50" s="66" t="str">
        <f t="shared" si="16"/>
        <v>-</v>
      </c>
      <c r="F50" s="66" t="str">
        <f t="shared" si="16"/>
        <v>-</v>
      </c>
      <c r="G50" s="66" t="str">
        <f t="shared" si="16"/>
        <v>-</v>
      </c>
    </row>
    <row r="51" spans="1:7" x14ac:dyDescent="0.3">
      <c r="A51" s="406" t="s">
        <v>266</v>
      </c>
      <c r="B51" s="406"/>
      <c r="C51" s="406"/>
      <c r="D51" s="406"/>
      <c r="E51" s="406"/>
      <c r="F51" s="406"/>
      <c r="G51" s="406"/>
    </row>
    <row r="52" spans="1:7" x14ac:dyDescent="0.3">
      <c r="A52" s="60" t="s">
        <v>267</v>
      </c>
      <c r="B52" s="68">
        <f>B21</f>
        <v>0.697658995519578</v>
      </c>
      <c r="C52" s="68">
        <f t="shared" ref="B52:G53" si="17">C21</f>
        <v>0.87260021419523304</v>
      </c>
      <c r="D52" s="68">
        <f t="shared" si="17"/>
        <v>0.802456416924758</v>
      </c>
      <c r="E52" s="68">
        <f t="shared" si="17"/>
        <v>0.68031184427599101</v>
      </c>
      <c r="F52" s="68">
        <f t="shared" si="17"/>
        <v>0.65492117867225896</v>
      </c>
      <c r="G52" s="68">
        <f t="shared" si="17"/>
        <v>0.67364140637972802</v>
      </c>
    </row>
    <row r="53" spans="1:7" x14ac:dyDescent="0.3">
      <c r="A53" s="62" t="s">
        <v>268</v>
      </c>
      <c r="B53" s="68" t="str">
        <f t="shared" si="17"/>
        <v>-</v>
      </c>
      <c r="C53" s="68" t="str">
        <f t="shared" si="17"/>
        <v>-</v>
      </c>
      <c r="D53" s="68" t="str">
        <f t="shared" si="17"/>
        <v>-</v>
      </c>
      <c r="E53" s="68" t="str">
        <f t="shared" si="17"/>
        <v>-</v>
      </c>
      <c r="F53" s="68" t="str">
        <f t="shared" si="17"/>
        <v>-</v>
      </c>
      <c r="G53" s="68" t="str">
        <f t="shared" si="17"/>
        <v>-</v>
      </c>
    </row>
    <row r="54" spans="1:7" x14ac:dyDescent="0.3">
      <c r="A54" s="398" t="s">
        <v>269</v>
      </c>
      <c r="B54" s="398"/>
      <c r="C54" s="398"/>
      <c r="D54" s="398"/>
      <c r="E54" s="398"/>
      <c r="F54" s="398"/>
      <c r="G54" s="398"/>
    </row>
    <row r="55" spans="1:7" x14ac:dyDescent="0.3">
      <c r="A55" s="64" t="s">
        <v>270</v>
      </c>
      <c r="B55" s="68">
        <f>B24</f>
        <v>3.0267507683512624</v>
      </c>
      <c r="C55" s="68">
        <f t="shared" ref="C55:F55" si="18">C24</f>
        <v>3.1423473213473905</v>
      </c>
      <c r="D55" s="68">
        <f t="shared" si="18"/>
        <v>2.3167979997127093</v>
      </c>
      <c r="E55" s="68">
        <f t="shared" si="18"/>
        <v>1.7680485210452006</v>
      </c>
      <c r="F55" s="68">
        <f t="shared" si="18"/>
        <v>1.6537901062959897</v>
      </c>
      <c r="G55" s="68">
        <f t="shared" ref="G55:G61" si="19">G24</f>
        <v>1.5387118290079962</v>
      </c>
    </row>
    <row r="56" spans="1:7" x14ac:dyDescent="0.3">
      <c r="A56" s="64" t="s">
        <v>271</v>
      </c>
      <c r="B56" s="68">
        <f t="shared" ref="B56:F56" si="20">B25</f>
        <v>2.4762455895946056</v>
      </c>
      <c r="C56" s="68">
        <f t="shared" si="20"/>
        <v>2.8443676238187852</v>
      </c>
      <c r="D56" s="68">
        <f t="shared" si="20"/>
        <v>1.7608537923124818</v>
      </c>
      <c r="E56" s="68">
        <f t="shared" si="20"/>
        <v>1.1856960624191664</v>
      </c>
      <c r="F56" s="68">
        <f t="shared" si="20"/>
        <v>1.2499353669144524</v>
      </c>
      <c r="G56" s="68">
        <f t="shared" si="19"/>
        <v>1.4922508951679538</v>
      </c>
    </row>
    <row r="57" spans="1:7" x14ac:dyDescent="0.3">
      <c r="A57" s="64" t="s">
        <v>272</v>
      </c>
      <c r="B57" s="68">
        <f t="shared" ref="B57:F57" si="21">B26</f>
        <v>78.972254845424331</v>
      </c>
      <c r="C57" s="68">
        <f t="shared" si="21"/>
        <v>78.231492806096398</v>
      </c>
      <c r="D57" s="68">
        <f t="shared" si="21"/>
        <v>78.013756206564295</v>
      </c>
      <c r="E57" s="68">
        <f t="shared" si="21"/>
        <v>79.136555672978218</v>
      </c>
      <c r="F57" s="68">
        <f t="shared" si="21"/>
        <v>79.514874687925285</v>
      </c>
      <c r="G57" s="68">
        <f t="shared" si="19"/>
        <v>79.657054306147572</v>
      </c>
    </row>
    <row r="58" spans="1:7" x14ac:dyDescent="0.3">
      <c r="A58" s="64" t="s">
        <v>273</v>
      </c>
      <c r="B58" s="68">
        <f t="shared" ref="B58:F58" si="22">B27</f>
        <v>67.456254899640584</v>
      </c>
      <c r="C58" s="68">
        <f t="shared" si="22"/>
        <v>68.567479348657585</v>
      </c>
      <c r="D58" s="68">
        <f t="shared" si="22"/>
        <v>68.483944208804857</v>
      </c>
      <c r="E58" s="68">
        <f t="shared" si="22"/>
        <v>69.732544046260628</v>
      </c>
      <c r="F58" s="68">
        <f t="shared" si="22"/>
        <v>70.297075585995699</v>
      </c>
      <c r="G58" s="68">
        <f t="shared" si="19"/>
        <v>70.399519869296384</v>
      </c>
    </row>
    <row r="59" spans="1:7" x14ac:dyDescent="0.3">
      <c r="A59" s="64" t="s">
        <v>274</v>
      </c>
      <c r="B59" s="68">
        <f t="shared" ref="B59:F59" si="23">B28</f>
        <v>73.257812743124276</v>
      </c>
      <c r="C59" s="68">
        <f t="shared" si="23"/>
        <v>73.452029109085203</v>
      </c>
      <c r="D59" s="68">
        <f t="shared" si="23"/>
        <v>73.305522525684935</v>
      </c>
      <c r="E59" s="68">
        <f t="shared" si="23"/>
        <v>74.492703093367055</v>
      </c>
      <c r="F59" s="68">
        <f t="shared" si="23"/>
        <v>74.974523519559384</v>
      </c>
      <c r="G59" s="68">
        <f t="shared" si="19"/>
        <v>75.100846399917373</v>
      </c>
    </row>
    <row r="60" spans="1:7" x14ac:dyDescent="0.3">
      <c r="A60" s="65" t="s">
        <v>275</v>
      </c>
      <c r="B60" s="68">
        <f t="shared" ref="B60:F60" si="24">B29</f>
        <v>8.3926400000000037</v>
      </c>
      <c r="C60" s="68">
        <f t="shared" si="24"/>
        <v>9.1427614999999971</v>
      </c>
      <c r="D60" s="68">
        <f t="shared" si="24"/>
        <v>8.5180652499999905</v>
      </c>
      <c r="E60" s="68">
        <f t="shared" si="24"/>
        <v>7.8933689999999963</v>
      </c>
      <c r="F60" s="68">
        <f t="shared" si="24"/>
        <v>7.8933690000000025</v>
      </c>
      <c r="G60" s="68">
        <f t="shared" si="19"/>
        <v>7.8933690000000016</v>
      </c>
    </row>
    <row r="61" spans="1:7" x14ac:dyDescent="0.3">
      <c r="A61" s="122" t="s">
        <v>276</v>
      </c>
      <c r="B61" s="68">
        <f t="shared" ref="B61:F61" si="25">B30</f>
        <v>24.943419892443007</v>
      </c>
      <c r="C61" s="68">
        <f t="shared" si="25"/>
        <v>32.913184578359925</v>
      </c>
      <c r="D61" s="292">
        <f t="shared" si="25"/>
        <v>39.674379238616112</v>
      </c>
      <c r="E61" s="292">
        <f t="shared" si="25"/>
        <v>51.53760064605224</v>
      </c>
      <c r="F61" s="292">
        <f t="shared" si="25"/>
        <v>59.390390864317489</v>
      </c>
      <c r="G61" s="292">
        <f t="shared" si="19"/>
        <v>56.842952130982695</v>
      </c>
    </row>
    <row r="62" spans="1:7" ht="23.25" customHeight="1" x14ac:dyDescent="0.3">
      <c r="A62" s="401" t="s">
        <v>502</v>
      </c>
      <c r="B62" s="401"/>
      <c r="C62" s="401"/>
      <c r="D62" s="402"/>
      <c r="E62" s="399" t="s">
        <v>312</v>
      </c>
      <c r="F62" s="399"/>
      <c r="G62" s="399"/>
    </row>
    <row r="63" spans="1:7" x14ac:dyDescent="0.3">
      <c r="A63" s="400" t="s">
        <v>503</v>
      </c>
      <c r="B63" s="400"/>
      <c r="C63" s="400"/>
      <c r="D63" s="400"/>
      <c r="E63" s="400"/>
      <c r="F63" s="400"/>
    </row>
  </sheetData>
  <mergeCells count="14">
    <mergeCell ref="A54:G54"/>
    <mergeCell ref="E62:G62"/>
    <mergeCell ref="A3:C3"/>
    <mergeCell ref="D3:F3"/>
    <mergeCell ref="A63:F63"/>
    <mergeCell ref="A62:D62"/>
    <mergeCell ref="A34:C34"/>
    <mergeCell ref="D34:F34"/>
    <mergeCell ref="A23:F23"/>
    <mergeCell ref="A32:F32"/>
    <mergeCell ref="A31:D31"/>
    <mergeCell ref="E31:G31"/>
    <mergeCell ref="A20:G20"/>
    <mergeCell ref="A51:G5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showGridLines="0" workbookViewId="0">
      <selection activeCell="A2" sqref="A2"/>
    </sheetView>
  </sheetViews>
  <sheetFormatPr defaultRowHeight="16.5" x14ac:dyDescent="0.3"/>
  <cols>
    <col min="1" max="1" width="43.28515625" customWidth="1"/>
    <col min="2" max="4" width="12.5703125" bestFit="1" customWidth="1"/>
    <col min="5" max="5" width="9" bestFit="1" customWidth="1"/>
    <col min="6" max="6" width="24.28515625" customWidth="1"/>
    <col min="7" max="8" width="14" bestFit="1" customWidth="1"/>
    <col min="9" max="9" width="9.28515625" bestFit="1" customWidth="1"/>
  </cols>
  <sheetData>
    <row r="1" spans="1:5" s="29" customFormat="1" x14ac:dyDescent="0.3">
      <c r="A1" s="253"/>
    </row>
    <row r="3" spans="1:5" ht="17.25" thickBot="1" x14ac:dyDescent="0.35">
      <c r="A3" s="374" t="s">
        <v>321</v>
      </c>
      <c r="B3" s="374"/>
      <c r="C3" s="374"/>
      <c r="D3" s="29"/>
    </row>
    <row r="4" spans="1:5" x14ac:dyDescent="0.3">
      <c r="A4" s="90"/>
      <c r="B4" s="91">
        <v>2016</v>
      </c>
      <c r="C4" s="91">
        <v>2017</v>
      </c>
      <c r="D4" s="101">
        <v>2018</v>
      </c>
      <c r="E4" s="45"/>
    </row>
    <row r="5" spans="1:5" x14ac:dyDescent="0.3">
      <c r="A5" s="102"/>
      <c r="B5" s="103" t="s">
        <v>2</v>
      </c>
      <c r="C5" s="103" t="s">
        <v>2</v>
      </c>
      <c r="D5" s="103" t="s">
        <v>2</v>
      </c>
      <c r="E5" s="45"/>
    </row>
    <row r="6" spans="1:5" s="29" customFormat="1" x14ac:dyDescent="0.3">
      <c r="A6" s="90" t="s">
        <v>436</v>
      </c>
      <c r="B6" s="74">
        <v>15.941279101354562</v>
      </c>
      <c r="C6" s="74">
        <v>16.296011282099464</v>
      </c>
      <c r="D6" s="74">
        <v>11.786351729524474</v>
      </c>
      <c r="E6" s="45"/>
    </row>
    <row r="7" spans="1:5" x14ac:dyDescent="0.3">
      <c r="A7" s="296" t="s">
        <v>472</v>
      </c>
      <c r="B7" s="99">
        <v>8.9713102343381781</v>
      </c>
      <c r="C7" s="99">
        <v>8.8830128019659522</v>
      </c>
      <c r="D7" s="74">
        <v>8.3696334267786359</v>
      </c>
      <c r="E7" s="45"/>
    </row>
    <row r="8" spans="1:5" s="29" customFormat="1" x14ac:dyDescent="0.3">
      <c r="A8" s="45"/>
      <c r="B8" s="45"/>
      <c r="C8" s="45"/>
      <c r="D8" s="297" t="s">
        <v>303</v>
      </c>
      <c r="E8" s="45"/>
    </row>
    <row r="9" spans="1:5" s="29" customFormat="1" ht="39" customHeight="1" x14ac:dyDescent="0.3">
      <c r="A9" s="408" t="s">
        <v>496</v>
      </c>
      <c r="B9" s="408"/>
      <c r="C9" s="408"/>
      <c r="D9" s="408"/>
      <c r="E9" s="45"/>
    </row>
    <row r="10" spans="1:5" x14ac:dyDescent="0.3">
      <c r="A10" s="45"/>
      <c r="B10" s="45"/>
      <c r="C10" s="45"/>
      <c r="D10" s="45"/>
      <c r="E10" s="45"/>
    </row>
    <row r="11" spans="1:5" ht="17.25" thickBot="1" x14ac:dyDescent="0.35">
      <c r="A11" s="374" t="s">
        <v>322</v>
      </c>
      <c r="B11" s="374"/>
      <c r="C11" s="374"/>
      <c r="D11" s="298"/>
      <c r="E11" s="45"/>
    </row>
    <row r="12" spans="1:5" x14ac:dyDescent="0.3">
      <c r="A12" s="90"/>
      <c r="B12" s="91">
        <f>B4</f>
        <v>2016</v>
      </c>
      <c r="C12" s="91">
        <f t="shared" ref="C12" si="0">C4</f>
        <v>2017</v>
      </c>
      <c r="D12" s="91">
        <f>D4</f>
        <v>2018</v>
      </c>
      <c r="E12" s="45"/>
    </row>
    <row r="13" spans="1:5" x14ac:dyDescent="0.3">
      <c r="A13" s="102"/>
      <c r="B13" s="103" t="s">
        <v>73</v>
      </c>
      <c r="C13" s="103" t="s">
        <v>73</v>
      </c>
      <c r="D13" s="103" t="s">
        <v>73</v>
      </c>
      <c r="E13" s="45"/>
    </row>
    <row r="14" spans="1:5" x14ac:dyDescent="0.3">
      <c r="A14" s="90" t="s">
        <v>438</v>
      </c>
      <c r="B14" s="74">
        <f>B6</f>
        <v>15.941279101354562</v>
      </c>
      <c r="C14" s="74">
        <f>C6</f>
        <v>16.296011282099464</v>
      </c>
      <c r="D14" s="74">
        <f>D6</f>
        <v>11.786351729524474</v>
      </c>
      <c r="E14" s="45"/>
    </row>
    <row r="15" spans="1:5" x14ac:dyDescent="0.3">
      <c r="A15" s="296" t="s">
        <v>473</v>
      </c>
      <c r="B15" s="99" t="s">
        <v>437</v>
      </c>
      <c r="C15" s="99">
        <f>C7</f>
        <v>8.8830128019659522</v>
      </c>
      <c r="D15" s="74">
        <f>D7</f>
        <v>8.3696334267786359</v>
      </c>
      <c r="E15" s="45"/>
    </row>
    <row r="16" spans="1:5" s="29" customFormat="1" x14ac:dyDescent="0.3">
      <c r="A16" s="408" t="s">
        <v>505</v>
      </c>
      <c r="B16" s="408"/>
      <c r="C16" s="409" t="s">
        <v>312</v>
      </c>
      <c r="D16" s="409"/>
      <c r="E16" s="45"/>
    </row>
    <row r="17" spans="1:7" x14ac:dyDescent="0.3">
      <c r="A17" s="407"/>
      <c r="B17" s="407"/>
      <c r="C17" s="407"/>
      <c r="D17" s="407"/>
      <c r="E17" s="289"/>
    </row>
    <row r="18" spans="1:7" x14ac:dyDescent="0.3">
      <c r="A18" s="289"/>
      <c r="B18" s="328"/>
      <c r="C18" s="328"/>
      <c r="D18" s="328"/>
      <c r="E18" s="289"/>
      <c r="F18" s="289"/>
      <c r="G18" s="289"/>
    </row>
    <row r="19" spans="1:7" x14ac:dyDescent="0.3">
      <c r="A19" s="289"/>
      <c r="B19" s="329"/>
      <c r="C19" s="329"/>
      <c r="D19" s="329"/>
      <c r="E19" s="289"/>
      <c r="F19" s="289"/>
      <c r="G19" s="289"/>
    </row>
    <row r="20" spans="1:7" x14ac:dyDescent="0.3">
      <c r="A20" s="289"/>
      <c r="B20" s="326"/>
      <c r="C20" s="329"/>
      <c r="D20" s="329"/>
      <c r="E20" s="289"/>
      <c r="F20" s="289"/>
      <c r="G20" s="289"/>
    </row>
    <row r="21" spans="1:7" x14ac:dyDescent="0.3">
      <c r="A21" s="289"/>
      <c r="B21" s="299"/>
      <c r="C21" s="289"/>
      <c r="D21" s="289"/>
      <c r="E21" s="289"/>
      <c r="F21" s="289"/>
      <c r="G21" s="289"/>
    </row>
    <row r="22" spans="1:7" x14ac:dyDescent="0.3">
      <c r="A22" s="289"/>
      <c r="B22" s="300"/>
      <c r="C22" s="300"/>
      <c r="D22" s="289"/>
      <c r="E22" s="289"/>
      <c r="F22" s="289"/>
      <c r="G22" s="289"/>
    </row>
    <row r="23" spans="1:7" x14ac:dyDescent="0.3">
      <c r="A23" s="289"/>
      <c r="B23" s="300"/>
      <c r="C23" s="300"/>
      <c r="D23" s="289"/>
      <c r="E23" s="289"/>
      <c r="F23" s="289"/>
      <c r="G23" s="289"/>
    </row>
    <row r="24" spans="1:7" x14ac:dyDescent="0.3">
      <c r="A24" s="289"/>
      <c r="B24" s="301"/>
      <c r="C24" s="301"/>
      <c r="D24" s="301"/>
      <c r="E24" s="289"/>
      <c r="F24" s="289"/>
      <c r="G24" s="289"/>
    </row>
    <row r="25" spans="1:7" x14ac:dyDescent="0.3">
      <c r="A25" s="289"/>
      <c r="B25" s="327"/>
      <c r="C25" s="327"/>
      <c r="D25" s="327"/>
      <c r="E25" s="289"/>
      <c r="F25" s="289"/>
      <c r="G25" s="289"/>
    </row>
    <row r="26" spans="1:7" x14ac:dyDescent="0.3">
      <c r="A26" s="289"/>
      <c r="B26" s="289"/>
      <c r="C26" s="289"/>
      <c r="D26" s="289"/>
      <c r="E26" s="289"/>
      <c r="F26" s="289"/>
      <c r="G26" s="289"/>
    </row>
    <row r="27" spans="1:7" x14ac:dyDescent="0.3">
      <c r="A27" s="289"/>
      <c r="B27" s="300"/>
      <c r="C27" s="300"/>
      <c r="D27" s="289"/>
      <c r="E27" s="289"/>
      <c r="F27" s="289"/>
      <c r="G27" s="289"/>
    </row>
    <row r="28" spans="1:7" x14ac:dyDescent="0.3">
      <c r="A28" s="289"/>
      <c r="B28" s="300"/>
      <c r="C28" s="300"/>
      <c r="D28" s="289"/>
      <c r="E28" s="302"/>
      <c r="F28" s="302"/>
      <c r="G28" s="289"/>
    </row>
    <row r="29" spans="1:7" x14ac:dyDescent="0.3">
      <c r="A29" s="289"/>
      <c r="B29" s="303"/>
      <c r="C29" s="303"/>
      <c r="D29" s="289"/>
      <c r="E29" s="301"/>
      <c r="F29" s="301"/>
      <c r="G29" s="289"/>
    </row>
    <row r="30" spans="1:7" x14ac:dyDescent="0.3">
      <c r="A30" s="289"/>
      <c r="B30" s="303"/>
      <c r="C30" s="303"/>
      <c r="D30" s="289"/>
      <c r="E30" s="289"/>
      <c r="F30" s="289"/>
      <c r="G30" s="289"/>
    </row>
    <row r="31" spans="1:7" x14ac:dyDescent="0.3">
      <c r="A31" s="289"/>
      <c r="B31" s="303"/>
      <c r="C31" s="303"/>
      <c r="D31" s="289"/>
      <c r="E31" s="289"/>
      <c r="F31" s="289"/>
      <c r="G31" s="289"/>
    </row>
    <row r="32" spans="1:7" x14ac:dyDescent="0.3">
      <c r="A32" s="289"/>
      <c r="B32" s="303"/>
      <c r="C32" s="303"/>
      <c r="D32" s="289"/>
      <c r="E32" s="289"/>
      <c r="F32" s="289"/>
      <c r="G32" s="289"/>
    </row>
    <row r="33" spans="1:7" x14ac:dyDescent="0.3">
      <c r="A33" s="289"/>
      <c r="B33" s="303"/>
      <c r="C33" s="303"/>
      <c r="D33" s="289"/>
      <c r="E33" s="289"/>
      <c r="F33" s="289"/>
      <c r="G33" s="289"/>
    </row>
    <row r="34" spans="1:7" x14ac:dyDescent="0.3">
      <c r="A34" s="289"/>
      <c r="B34" s="303"/>
      <c r="C34" s="303"/>
      <c r="D34" s="289"/>
      <c r="E34" s="289"/>
      <c r="F34" s="289"/>
      <c r="G34" s="289"/>
    </row>
    <row r="35" spans="1:7" x14ac:dyDescent="0.3">
      <c r="A35" s="289"/>
      <c r="B35" s="303"/>
      <c r="C35" s="303"/>
      <c r="D35" s="289"/>
      <c r="E35" s="289"/>
      <c r="F35" s="289"/>
      <c r="G35" s="289"/>
    </row>
    <row r="36" spans="1:7" x14ac:dyDescent="0.3">
      <c r="A36" s="289"/>
      <c r="B36" s="303"/>
      <c r="C36" s="303"/>
      <c r="D36" s="289"/>
      <c r="E36" s="289"/>
      <c r="F36" s="289"/>
      <c r="G36" s="289"/>
    </row>
    <row r="37" spans="1:7" x14ac:dyDescent="0.3">
      <c r="A37" s="289"/>
      <c r="B37" s="303"/>
      <c r="C37" s="303"/>
      <c r="D37" s="289"/>
      <c r="E37" s="289"/>
      <c r="F37" s="289"/>
      <c r="G37" s="289"/>
    </row>
    <row r="38" spans="1:7" x14ac:dyDescent="0.3">
      <c r="A38" s="289"/>
      <c r="B38" s="303"/>
      <c r="C38" s="303"/>
      <c r="D38" s="289"/>
      <c r="E38" s="289"/>
      <c r="F38" s="289"/>
      <c r="G38" s="289"/>
    </row>
    <row r="39" spans="1:7" x14ac:dyDescent="0.3">
      <c r="A39" s="289"/>
      <c r="B39" s="303"/>
      <c r="C39" s="303"/>
      <c r="D39" s="289"/>
      <c r="E39" s="289"/>
      <c r="F39" s="289"/>
      <c r="G39" s="289"/>
    </row>
    <row r="40" spans="1:7" x14ac:dyDescent="0.3">
      <c r="A40" s="289"/>
      <c r="B40" s="303"/>
      <c r="C40" s="303"/>
      <c r="D40" s="289"/>
      <c r="E40" s="289"/>
      <c r="F40" s="289"/>
      <c r="G40" s="289"/>
    </row>
    <row r="41" spans="1:7" x14ac:dyDescent="0.3">
      <c r="A41" s="289"/>
      <c r="B41" s="303"/>
      <c r="C41" s="303"/>
      <c r="D41" s="289"/>
      <c r="E41" s="289"/>
      <c r="F41" s="289"/>
      <c r="G41" s="289"/>
    </row>
    <row r="42" spans="1:7" x14ac:dyDescent="0.3">
      <c r="A42" s="289"/>
      <c r="B42" s="303"/>
      <c r="C42" s="300"/>
      <c r="D42" s="289"/>
      <c r="E42" s="289"/>
      <c r="F42" s="289"/>
      <c r="G42" s="289"/>
    </row>
    <row r="43" spans="1:7" x14ac:dyDescent="0.3">
      <c r="A43" s="289"/>
      <c r="B43" s="300"/>
      <c r="C43" s="303"/>
      <c r="D43" s="289"/>
      <c r="E43" s="289"/>
      <c r="F43" s="289"/>
      <c r="G43" s="289"/>
    </row>
    <row r="44" spans="1:7" x14ac:dyDescent="0.3">
      <c r="A44" s="289"/>
      <c r="B44" s="303"/>
      <c r="C44" s="303"/>
      <c r="D44" s="289"/>
      <c r="E44" s="289"/>
      <c r="F44" s="289"/>
      <c r="G44" s="289"/>
    </row>
    <row r="45" spans="1:7" x14ac:dyDescent="0.3">
      <c r="A45" s="289"/>
      <c r="B45" s="303"/>
      <c r="C45" s="303"/>
      <c r="D45" s="289"/>
      <c r="E45" s="289"/>
      <c r="F45" s="289"/>
      <c r="G45" s="289"/>
    </row>
    <row r="46" spans="1:7" x14ac:dyDescent="0.3">
      <c r="A46" s="289"/>
      <c r="B46" s="303"/>
      <c r="C46" s="303"/>
      <c r="D46" s="289"/>
      <c r="E46" s="289"/>
      <c r="F46" s="289"/>
      <c r="G46" s="289"/>
    </row>
    <row r="47" spans="1:7" x14ac:dyDescent="0.3">
      <c r="A47" s="289"/>
      <c r="B47" s="289"/>
      <c r="C47" s="289"/>
      <c r="D47" s="289"/>
      <c r="E47" s="289"/>
      <c r="F47" s="289"/>
      <c r="G47" s="289"/>
    </row>
    <row r="48" spans="1:7" x14ac:dyDescent="0.3">
      <c r="A48" s="289"/>
      <c r="B48" s="302"/>
      <c r="C48" s="302"/>
      <c r="D48" s="289"/>
      <c r="E48" s="289"/>
      <c r="F48" s="289"/>
      <c r="G48" s="289"/>
    </row>
    <row r="49" spans="1:7" x14ac:dyDescent="0.3">
      <c r="A49" s="289"/>
      <c r="B49" s="301"/>
      <c r="C49" s="301"/>
      <c r="D49" s="289"/>
      <c r="E49" s="289"/>
      <c r="F49" s="289"/>
      <c r="G49" s="289"/>
    </row>
    <row r="50" spans="1:7" x14ac:dyDescent="0.3">
      <c r="A50" s="289"/>
      <c r="B50" s="289"/>
      <c r="C50" s="289"/>
      <c r="D50" s="289"/>
      <c r="E50" s="289"/>
      <c r="F50" s="289"/>
      <c r="G50" s="289"/>
    </row>
    <row r="51" spans="1:7" x14ac:dyDescent="0.3">
      <c r="A51" s="289"/>
      <c r="B51" s="289"/>
      <c r="C51" s="289"/>
      <c r="D51" s="289"/>
      <c r="E51" s="289"/>
      <c r="F51" s="289"/>
      <c r="G51" s="289"/>
    </row>
    <row r="52" spans="1:7" x14ac:dyDescent="0.3">
      <c r="A52" s="289"/>
      <c r="B52" s="289"/>
      <c r="C52" s="289"/>
      <c r="D52" s="289"/>
      <c r="E52" s="289"/>
      <c r="F52" s="289"/>
      <c r="G52" s="289"/>
    </row>
    <row r="53" spans="1:7" x14ac:dyDescent="0.3">
      <c r="A53" s="289"/>
      <c r="B53" s="289"/>
      <c r="C53" s="289"/>
      <c r="D53" s="289"/>
      <c r="E53" s="289"/>
      <c r="F53" s="289"/>
      <c r="G53" s="289"/>
    </row>
    <row r="54" spans="1:7" x14ac:dyDescent="0.3">
      <c r="A54" s="289"/>
      <c r="B54" s="289"/>
      <c r="C54" s="289"/>
      <c r="D54" s="289"/>
      <c r="E54" s="289"/>
      <c r="F54" s="289"/>
      <c r="G54" s="289"/>
    </row>
    <row r="55" spans="1:7" x14ac:dyDescent="0.3">
      <c r="A55" s="289"/>
      <c r="B55" s="289"/>
      <c r="C55" s="289"/>
      <c r="D55" s="289"/>
      <c r="E55" s="289"/>
      <c r="F55" s="289"/>
      <c r="G55" s="289"/>
    </row>
    <row r="56" spans="1:7" x14ac:dyDescent="0.3">
      <c r="A56" s="289"/>
      <c r="B56" s="289"/>
      <c r="C56" s="289"/>
      <c r="D56" s="289"/>
      <c r="E56" s="289"/>
      <c r="F56" s="289"/>
      <c r="G56" s="289"/>
    </row>
    <row r="57" spans="1:7" x14ac:dyDescent="0.3">
      <c r="A57" s="289"/>
      <c r="B57" s="289"/>
      <c r="C57" s="289"/>
      <c r="D57" s="289"/>
      <c r="E57" s="289"/>
      <c r="F57" s="289"/>
      <c r="G57" s="289"/>
    </row>
    <row r="58" spans="1:7" x14ac:dyDescent="0.3">
      <c r="A58" s="289"/>
      <c r="B58" s="289"/>
      <c r="C58" s="289"/>
      <c r="D58" s="289"/>
      <c r="E58" s="289"/>
      <c r="F58" s="289"/>
      <c r="G58" s="289"/>
    </row>
    <row r="59" spans="1:7" x14ac:dyDescent="0.3">
      <c r="A59" s="289"/>
      <c r="B59" s="289"/>
      <c r="C59" s="289"/>
      <c r="D59" s="289"/>
      <c r="E59" s="289"/>
      <c r="F59" s="289"/>
      <c r="G59" s="289"/>
    </row>
    <row r="60" spans="1:7" x14ac:dyDescent="0.3">
      <c r="A60" s="289"/>
      <c r="B60" s="289"/>
      <c r="C60" s="289"/>
      <c r="D60" s="289"/>
      <c r="E60" s="289"/>
      <c r="F60" s="289"/>
      <c r="G60" s="289"/>
    </row>
    <row r="61" spans="1:7" x14ac:dyDescent="0.3">
      <c r="A61" s="289"/>
      <c r="B61" s="289"/>
      <c r="C61" s="289"/>
      <c r="D61" s="289"/>
      <c r="E61" s="289"/>
      <c r="F61" s="289"/>
      <c r="G61" s="289"/>
    </row>
    <row r="62" spans="1:7" x14ac:dyDescent="0.3">
      <c r="A62" s="289"/>
      <c r="B62" s="289"/>
      <c r="C62" s="289"/>
      <c r="D62" s="289"/>
      <c r="E62" s="289"/>
      <c r="F62" s="289"/>
      <c r="G62" s="289"/>
    </row>
    <row r="63" spans="1:7" x14ac:dyDescent="0.3">
      <c r="A63" s="289"/>
      <c r="B63" s="289"/>
      <c r="C63" s="289"/>
      <c r="D63" s="289"/>
      <c r="E63" s="289"/>
      <c r="F63" s="289"/>
      <c r="G63" s="289"/>
    </row>
    <row r="64" spans="1:7" x14ac:dyDescent="0.3">
      <c r="A64" s="289"/>
      <c r="B64" s="289"/>
      <c r="C64" s="289"/>
      <c r="D64" s="289"/>
      <c r="E64" s="289"/>
      <c r="F64" s="289"/>
      <c r="G64" s="289"/>
    </row>
    <row r="65" spans="1:7" x14ac:dyDescent="0.3">
      <c r="A65" s="289"/>
      <c r="B65" s="289"/>
      <c r="C65" s="289"/>
      <c r="D65" s="289"/>
      <c r="E65" s="289"/>
      <c r="F65" s="289"/>
      <c r="G65" s="289"/>
    </row>
    <row r="66" spans="1:7" x14ac:dyDescent="0.3">
      <c r="A66" s="289"/>
      <c r="B66" s="289"/>
      <c r="C66" s="289"/>
      <c r="D66" s="289"/>
      <c r="E66" s="289"/>
      <c r="F66" s="289"/>
      <c r="G66" s="289"/>
    </row>
    <row r="67" spans="1:7" x14ac:dyDescent="0.3">
      <c r="A67" s="289"/>
      <c r="B67" s="289"/>
      <c r="C67" s="289"/>
      <c r="D67" s="289"/>
      <c r="E67" s="289"/>
      <c r="F67" s="289"/>
      <c r="G67" s="289"/>
    </row>
    <row r="68" spans="1:7" x14ac:dyDescent="0.3">
      <c r="A68" s="289"/>
      <c r="B68" s="289"/>
      <c r="C68" s="289"/>
      <c r="D68" s="289"/>
      <c r="E68" s="289"/>
      <c r="F68" s="289"/>
      <c r="G68" s="289"/>
    </row>
    <row r="69" spans="1:7" x14ac:dyDescent="0.3">
      <c r="A69" s="289"/>
      <c r="B69" s="289"/>
      <c r="C69" s="289"/>
      <c r="D69" s="289"/>
      <c r="E69" s="289"/>
      <c r="F69" s="289"/>
      <c r="G69" s="289"/>
    </row>
    <row r="70" spans="1:7" x14ac:dyDescent="0.3">
      <c r="A70" s="289"/>
      <c r="B70" s="289"/>
      <c r="C70" s="289"/>
      <c r="D70" s="289"/>
      <c r="E70" s="289"/>
      <c r="F70" s="289"/>
      <c r="G70" s="289"/>
    </row>
  </sheetData>
  <mergeCells count="6">
    <mergeCell ref="A17:D17"/>
    <mergeCell ref="A9:D9"/>
    <mergeCell ref="A3:C3"/>
    <mergeCell ref="A11:C11"/>
    <mergeCell ref="A16:B16"/>
    <mergeCell ref="C16:D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heetViews>
  <sheetFormatPr defaultColWidth="9.140625" defaultRowHeight="16.5" x14ac:dyDescent="0.3"/>
  <cols>
    <col min="1" max="1" width="49.42578125" style="29" customWidth="1"/>
    <col min="2" max="5" width="7.85546875" style="29" customWidth="1"/>
    <col min="6" max="7" width="9.140625" style="29"/>
    <col min="8" max="8" width="10.140625" style="29" customWidth="1"/>
    <col min="9" max="16384" width="9.140625" style="29"/>
  </cols>
  <sheetData>
    <row r="1" spans="1:10" x14ac:dyDescent="0.3">
      <c r="A1" s="253"/>
    </row>
    <row r="2" spans="1:10" x14ac:dyDescent="0.3">
      <c r="A2" s="253"/>
    </row>
    <row r="3" spans="1:10" ht="17.25" thickBot="1" x14ac:dyDescent="0.35">
      <c r="A3" s="348" t="s">
        <v>418</v>
      </c>
      <c r="B3" s="348"/>
      <c r="C3" s="348"/>
      <c r="D3" s="348"/>
      <c r="E3" s="214"/>
      <c r="F3" s="266"/>
      <c r="G3" s="217"/>
      <c r="H3" s="217"/>
      <c r="I3" s="217"/>
      <c r="J3" s="217"/>
    </row>
    <row r="4" spans="1:10" ht="17.25" thickBot="1" x14ac:dyDescent="0.35">
      <c r="A4" s="176"/>
      <c r="B4" s="91">
        <v>2018</v>
      </c>
      <c r="C4" s="91">
        <v>2019</v>
      </c>
      <c r="D4" s="91">
        <v>2020</v>
      </c>
      <c r="E4" s="91">
        <v>2021</v>
      </c>
      <c r="F4" s="91">
        <v>2022</v>
      </c>
    </row>
    <row r="5" spans="1:10" x14ac:dyDescent="0.3">
      <c r="A5" s="187" t="s">
        <v>460</v>
      </c>
      <c r="B5" s="254">
        <v>-0.36284891593278318</v>
      </c>
      <c r="C5" s="254">
        <v>-0.21868339416618532</v>
      </c>
      <c r="D5" s="254">
        <v>6.2187396094467912E-2</v>
      </c>
      <c r="E5" s="254">
        <v>0.33885683657224447</v>
      </c>
      <c r="F5" s="254">
        <v>0.59328541020275505</v>
      </c>
    </row>
    <row r="6" spans="1:10" x14ac:dyDescent="0.3">
      <c r="A6" s="188" t="s">
        <v>461</v>
      </c>
      <c r="B6" s="189">
        <v>0.96523495827843631</v>
      </c>
      <c r="C6" s="189">
        <v>1.2017495402583545</v>
      </c>
      <c r="D6" s="189">
        <v>1.7059291601295776</v>
      </c>
      <c r="E6" s="189">
        <v>2.0599737465980921</v>
      </c>
      <c r="F6" s="189">
        <v>2.3147684013186729</v>
      </c>
    </row>
    <row r="7" spans="1:10" x14ac:dyDescent="0.3">
      <c r="A7" s="188" t="s">
        <v>419</v>
      </c>
      <c r="B7" s="189">
        <v>1.1811922203400462</v>
      </c>
      <c r="C7" s="189">
        <v>1.1725510715331366</v>
      </c>
      <c r="D7" s="189">
        <v>1.2270833333333335</v>
      </c>
      <c r="E7" s="189">
        <v>1.2554166666666668</v>
      </c>
      <c r="F7" s="189">
        <v>1.2762499999999999</v>
      </c>
    </row>
    <row r="8" spans="1:10" x14ac:dyDescent="0.3">
      <c r="A8" s="190" t="s">
        <v>420</v>
      </c>
      <c r="B8" s="255" t="s">
        <v>3</v>
      </c>
      <c r="C8" s="255" t="s">
        <v>3</v>
      </c>
      <c r="D8" s="255" t="s">
        <v>3</v>
      </c>
      <c r="E8" s="255" t="s">
        <v>3</v>
      </c>
      <c r="F8" s="255" t="s">
        <v>3</v>
      </c>
    </row>
    <row r="9" spans="1:10" x14ac:dyDescent="0.3">
      <c r="A9" s="190" t="s">
        <v>421</v>
      </c>
      <c r="B9" s="255">
        <v>2.0202116904493028</v>
      </c>
      <c r="C9" s="255">
        <v>1.9410881533461266</v>
      </c>
      <c r="D9" s="255">
        <v>1.9392293818626394</v>
      </c>
      <c r="E9" s="255" t="s">
        <v>3</v>
      </c>
      <c r="F9" s="255" t="s">
        <v>3</v>
      </c>
    </row>
    <row r="10" spans="1:10" x14ac:dyDescent="0.3">
      <c r="A10" s="190" t="s">
        <v>422</v>
      </c>
      <c r="B10" s="307">
        <v>2.7387874445521376</v>
      </c>
      <c r="C10" s="307">
        <v>2.2693319820570768</v>
      </c>
      <c r="D10" s="307">
        <v>2.1081736369115589</v>
      </c>
      <c r="E10" s="307">
        <v>1.8928653102167292</v>
      </c>
      <c r="F10" s="307">
        <v>1.9244756322590595</v>
      </c>
    </row>
    <row r="11" spans="1:10" x14ac:dyDescent="0.3">
      <c r="A11" s="190" t="s">
        <v>423</v>
      </c>
      <c r="B11" s="255" t="s">
        <v>3</v>
      </c>
      <c r="C11" s="255" t="s">
        <v>3</v>
      </c>
      <c r="D11" s="255" t="s">
        <v>3</v>
      </c>
      <c r="E11" s="255" t="s">
        <v>3</v>
      </c>
      <c r="F11" s="255" t="s">
        <v>3</v>
      </c>
    </row>
    <row r="12" spans="1:10" ht="17.25" thickBot="1" x14ac:dyDescent="0.35">
      <c r="A12" s="191" t="s">
        <v>424</v>
      </c>
      <c r="B12" s="256">
        <v>71.5329337395696</v>
      </c>
      <c r="C12" s="256">
        <v>60.664999999999999</v>
      </c>
      <c r="D12" s="256">
        <v>61.157499999999999</v>
      </c>
      <c r="E12" s="256">
        <v>60.927499999999988</v>
      </c>
      <c r="F12" s="256">
        <v>61.164999999999999</v>
      </c>
    </row>
    <row r="13" spans="1:10" x14ac:dyDescent="0.3">
      <c r="A13" s="347" t="s">
        <v>425</v>
      </c>
      <c r="B13" s="347"/>
      <c r="C13" s="347"/>
      <c r="D13" s="347"/>
      <c r="E13" s="347"/>
      <c r="F13" s="347"/>
    </row>
    <row r="15" spans="1:10" ht="17.25" thickBot="1" x14ac:dyDescent="0.35">
      <c r="A15" s="348" t="s">
        <v>426</v>
      </c>
      <c r="B15" s="348"/>
      <c r="C15" s="348"/>
      <c r="D15" s="348"/>
      <c r="E15" s="214"/>
      <c r="F15" s="266"/>
    </row>
    <row r="16" spans="1:10" ht="17.25" thickBot="1" x14ac:dyDescent="0.35">
      <c r="A16" s="176"/>
      <c r="B16" s="91">
        <f t="shared" ref="B16:F16" si="0">B4</f>
        <v>2018</v>
      </c>
      <c r="C16" s="91">
        <f t="shared" si="0"/>
        <v>2019</v>
      </c>
      <c r="D16" s="91">
        <f t="shared" si="0"/>
        <v>2020</v>
      </c>
      <c r="E16" s="91">
        <f t="shared" si="0"/>
        <v>2021</v>
      </c>
      <c r="F16" s="91">
        <f t="shared" si="0"/>
        <v>2022</v>
      </c>
    </row>
    <row r="17" spans="1:6" x14ac:dyDescent="0.3">
      <c r="A17" s="192" t="s">
        <v>462</v>
      </c>
      <c r="B17" s="254">
        <f t="shared" ref="B17:F17" si="1">B5</f>
        <v>-0.36284891593278318</v>
      </c>
      <c r="C17" s="254">
        <f t="shared" si="1"/>
        <v>-0.21868339416618532</v>
      </c>
      <c r="D17" s="254">
        <f t="shared" si="1"/>
        <v>6.2187396094467912E-2</v>
      </c>
      <c r="E17" s="254">
        <f t="shared" si="1"/>
        <v>0.33885683657224447</v>
      </c>
      <c r="F17" s="254">
        <f t="shared" si="1"/>
        <v>0.59328541020275505</v>
      </c>
    </row>
    <row r="18" spans="1:6" x14ac:dyDescent="0.3">
      <c r="A18" s="155" t="s">
        <v>463</v>
      </c>
      <c r="B18" s="189">
        <f t="shared" ref="B18:F18" si="2">B6</f>
        <v>0.96523495827843631</v>
      </c>
      <c r="C18" s="189">
        <f t="shared" si="2"/>
        <v>1.2017495402583545</v>
      </c>
      <c r="D18" s="189">
        <f t="shared" si="2"/>
        <v>1.7059291601295776</v>
      </c>
      <c r="E18" s="189">
        <f t="shared" si="2"/>
        <v>2.0599737465980921</v>
      </c>
      <c r="F18" s="189">
        <f t="shared" si="2"/>
        <v>2.3147684013186729</v>
      </c>
    </row>
    <row r="19" spans="1:6" x14ac:dyDescent="0.3">
      <c r="A19" s="155" t="s">
        <v>427</v>
      </c>
      <c r="B19" s="189">
        <f t="shared" ref="B19:F19" si="3">B7</f>
        <v>1.1811922203400462</v>
      </c>
      <c r="C19" s="189">
        <f t="shared" si="3"/>
        <v>1.1725510715331366</v>
      </c>
      <c r="D19" s="189">
        <f t="shared" si="3"/>
        <v>1.2270833333333335</v>
      </c>
      <c r="E19" s="189">
        <f t="shared" si="3"/>
        <v>1.2554166666666668</v>
      </c>
      <c r="F19" s="189">
        <f t="shared" si="3"/>
        <v>1.2762499999999999</v>
      </c>
    </row>
    <row r="20" spans="1:6" ht="30" customHeight="1" x14ac:dyDescent="0.3">
      <c r="A20" s="155" t="s">
        <v>428</v>
      </c>
      <c r="B20" s="255" t="str">
        <f t="shared" ref="B20:F20" si="4">B8</f>
        <v>-</v>
      </c>
      <c r="C20" s="255" t="str">
        <f t="shared" si="4"/>
        <v>-</v>
      </c>
      <c r="D20" s="255" t="str">
        <f t="shared" si="4"/>
        <v>-</v>
      </c>
      <c r="E20" s="255" t="str">
        <f t="shared" si="4"/>
        <v>-</v>
      </c>
      <c r="F20" s="255" t="str">
        <f t="shared" si="4"/>
        <v>-</v>
      </c>
    </row>
    <row r="21" spans="1:6" x14ac:dyDescent="0.3">
      <c r="A21" s="155" t="s">
        <v>429</v>
      </c>
      <c r="B21" s="255">
        <f t="shared" ref="B21:F21" si="5">B9</f>
        <v>2.0202116904493028</v>
      </c>
      <c r="C21" s="255">
        <f t="shared" si="5"/>
        <v>1.9410881533461266</v>
      </c>
      <c r="D21" s="255">
        <f t="shared" si="5"/>
        <v>1.9392293818626394</v>
      </c>
      <c r="E21" s="255" t="str">
        <f t="shared" si="5"/>
        <v>-</v>
      </c>
      <c r="F21" s="255" t="str">
        <f t="shared" si="5"/>
        <v>-</v>
      </c>
    </row>
    <row r="22" spans="1:6" x14ac:dyDescent="0.3">
      <c r="A22" s="188" t="s">
        <v>430</v>
      </c>
      <c r="B22" s="255">
        <f t="shared" ref="B22:F22" si="6">B10</f>
        <v>2.7387874445521376</v>
      </c>
      <c r="C22" s="255">
        <f t="shared" si="6"/>
        <v>2.2693319820570768</v>
      </c>
      <c r="D22" s="255">
        <f t="shared" si="6"/>
        <v>2.1081736369115589</v>
      </c>
      <c r="E22" s="255">
        <f t="shared" si="6"/>
        <v>1.8928653102167292</v>
      </c>
      <c r="F22" s="255">
        <f t="shared" si="6"/>
        <v>1.9244756322590595</v>
      </c>
    </row>
    <row r="23" spans="1:6" x14ac:dyDescent="0.3">
      <c r="A23" s="155" t="s">
        <v>431</v>
      </c>
      <c r="B23" s="255" t="str">
        <f t="shared" ref="B23:F23" si="7">B11</f>
        <v>-</v>
      </c>
      <c r="C23" s="255" t="str">
        <f t="shared" si="7"/>
        <v>-</v>
      </c>
      <c r="D23" s="255" t="str">
        <f t="shared" si="7"/>
        <v>-</v>
      </c>
      <c r="E23" s="255" t="str">
        <f t="shared" si="7"/>
        <v>-</v>
      </c>
      <c r="F23" s="255" t="str">
        <f t="shared" si="7"/>
        <v>-</v>
      </c>
    </row>
    <row r="24" spans="1:6" ht="17.25" thickBot="1" x14ac:dyDescent="0.35">
      <c r="A24" s="165" t="s">
        <v>432</v>
      </c>
      <c r="B24" s="256">
        <f t="shared" ref="B24:F24" si="8">B12</f>
        <v>71.5329337395696</v>
      </c>
      <c r="C24" s="256">
        <f t="shared" si="8"/>
        <v>60.664999999999999</v>
      </c>
      <c r="D24" s="256">
        <f t="shared" si="8"/>
        <v>61.157499999999999</v>
      </c>
      <c r="E24" s="256">
        <f t="shared" si="8"/>
        <v>60.927499999999988</v>
      </c>
      <c r="F24" s="256">
        <f t="shared" si="8"/>
        <v>61.164999999999999</v>
      </c>
    </row>
    <row r="25" spans="1:6" x14ac:dyDescent="0.3">
      <c r="A25" s="347" t="s">
        <v>433</v>
      </c>
      <c r="B25" s="347"/>
      <c r="C25" s="347"/>
      <c r="D25" s="347"/>
      <c r="E25" s="347"/>
      <c r="F25" s="347"/>
    </row>
  </sheetData>
  <mergeCells count="4">
    <mergeCell ref="A3:D3"/>
    <mergeCell ref="A15:D15"/>
    <mergeCell ref="A25:F25"/>
    <mergeCell ref="A13: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workbookViewId="0">
      <selection activeCell="D32" sqref="D32"/>
    </sheetView>
  </sheetViews>
  <sheetFormatPr defaultColWidth="9.140625" defaultRowHeight="16.5" x14ac:dyDescent="0.3"/>
  <cols>
    <col min="1" max="1" width="24.7109375" style="29" customWidth="1"/>
    <col min="2" max="16384" width="9.140625" style="29"/>
  </cols>
  <sheetData>
    <row r="1" spans="1:8" x14ac:dyDescent="0.3">
      <c r="A1" s="253"/>
    </row>
    <row r="2" spans="1:8" x14ac:dyDescent="0.3">
      <c r="A2" s="253"/>
    </row>
    <row r="3" spans="1:8" ht="17.25" thickBot="1" x14ac:dyDescent="0.35">
      <c r="A3" s="348" t="s">
        <v>366</v>
      </c>
      <c r="B3" s="348"/>
      <c r="C3" s="348"/>
      <c r="D3" s="348"/>
      <c r="E3" s="348"/>
      <c r="F3" s="348"/>
      <c r="G3" s="348"/>
      <c r="H3" s="348"/>
    </row>
    <row r="4" spans="1:8" x14ac:dyDescent="0.3">
      <c r="A4" s="349"/>
      <c r="B4" s="351" t="s">
        <v>5</v>
      </c>
      <c r="C4" s="91">
        <v>2018</v>
      </c>
      <c r="D4" s="91">
        <v>2018</v>
      </c>
      <c r="E4" s="91">
        <v>2019</v>
      </c>
      <c r="F4" s="91">
        <v>2020</v>
      </c>
      <c r="G4" s="91">
        <v>2021</v>
      </c>
      <c r="H4" s="91">
        <v>2022</v>
      </c>
    </row>
    <row r="5" spans="1:8" ht="17.25" thickBot="1" x14ac:dyDescent="0.35">
      <c r="A5" s="350"/>
      <c r="B5" s="352"/>
      <c r="C5" s="153" t="s">
        <v>104</v>
      </c>
      <c r="D5" s="154" t="s">
        <v>337</v>
      </c>
      <c r="E5" s="154" t="s">
        <v>337</v>
      </c>
      <c r="F5" s="154" t="s">
        <v>337</v>
      </c>
      <c r="G5" s="154" t="s">
        <v>337</v>
      </c>
      <c r="H5" s="154" t="s">
        <v>337</v>
      </c>
    </row>
    <row r="6" spans="1:8" x14ac:dyDescent="0.3">
      <c r="A6" s="155" t="s">
        <v>367</v>
      </c>
      <c r="B6" s="156"/>
      <c r="C6" s="73">
        <v>1.0610738720514259</v>
      </c>
      <c r="D6" s="164">
        <v>2.1104862764324661</v>
      </c>
      <c r="E6" s="164">
        <v>2.6098466009126575</v>
      </c>
      <c r="F6" s="164">
        <v>2.4035699602801497</v>
      </c>
      <c r="G6" s="164">
        <v>2.3831937132881231</v>
      </c>
      <c r="H6" s="164">
        <v>2.3807444907267161</v>
      </c>
    </row>
    <row r="7" spans="1:8" x14ac:dyDescent="0.3">
      <c r="A7" s="155" t="s">
        <v>368</v>
      </c>
      <c r="B7" s="156"/>
      <c r="C7" s="73">
        <v>1.1236495955730303</v>
      </c>
      <c r="D7" s="164">
        <v>2.314964057469826</v>
      </c>
      <c r="E7" s="164">
        <v>2.6102498170817334</v>
      </c>
      <c r="F7" s="164">
        <v>2.4302242402664209</v>
      </c>
      <c r="G7" s="164">
        <v>2.3977793101846334</v>
      </c>
      <c r="H7" s="164">
        <v>2.4050549136696464</v>
      </c>
    </row>
    <row r="8" spans="1:8" x14ac:dyDescent="0.3">
      <c r="A8" s="7" t="s">
        <v>369</v>
      </c>
      <c r="B8" s="156"/>
      <c r="C8" s="73">
        <v>2.5329732497543</v>
      </c>
      <c r="D8" s="73">
        <v>2.5329732497543</v>
      </c>
      <c r="E8" s="73">
        <v>2.6141411594529984</v>
      </c>
      <c r="F8" s="73">
        <v>2.3894692802407302</v>
      </c>
      <c r="G8" s="73">
        <v>2.3837759581174289</v>
      </c>
      <c r="H8" s="73">
        <v>2.3896291797943281</v>
      </c>
    </row>
    <row r="9" spans="1:8" x14ac:dyDescent="0.3">
      <c r="A9" s="155" t="s">
        <v>370</v>
      </c>
      <c r="B9" s="156"/>
      <c r="C9" s="73">
        <v>1.1559940673822902</v>
      </c>
      <c r="D9" s="164">
        <v>4.2394324702040187</v>
      </c>
      <c r="E9" s="164">
        <v>4.390074789674725</v>
      </c>
      <c r="F9" s="164">
        <v>4.1666601318532281</v>
      </c>
      <c r="G9" s="164">
        <v>2.9009365972874734</v>
      </c>
      <c r="H9" s="164">
        <v>2.6705075852027083</v>
      </c>
    </row>
    <row r="10" spans="1:8" x14ac:dyDescent="0.3">
      <c r="A10" s="155" t="s">
        <v>371</v>
      </c>
      <c r="B10" s="156"/>
      <c r="C10" s="73">
        <v>1.0414757114881557</v>
      </c>
      <c r="D10" s="164">
        <v>2.2843515341284482</v>
      </c>
      <c r="E10" s="164">
        <v>3.0652641346982312</v>
      </c>
      <c r="F10" s="164">
        <v>2.474790989325415</v>
      </c>
      <c r="G10" s="164">
        <v>2.459316115006982</v>
      </c>
      <c r="H10" s="164">
        <v>2.3989364977790029</v>
      </c>
    </row>
    <row r="11" spans="1:8" x14ac:dyDescent="0.3">
      <c r="A11" s="155" t="s">
        <v>372</v>
      </c>
      <c r="B11" s="156"/>
      <c r="C11" s="73">
        <v>1.0100527564328257</v>
      </c>
      <c r="D11" s="164">
        <v>1.8047099564258984</v>
      </c>
      <c r="E11" s="164">
        <v>2.2614756026675398</v>
      </c>
      <c r="F11" s="164">
        <v>2.1826155188243934</v>
      </c>
      <c r="G11" s="164">
        <v>2.2234140091050181</v>
      </c>
      <c r="H11" s="164">
        <v>2.1004205828011102</v>
      </c>
    </row>
    <row r="12" spans="1:8" ht="17.25" thickBot="1" x14ac:dyDescent="0.35">
      <c r="A12" s="165" t="s">
        <v>373</v>
      </c>
      <c r="B12" s="166"/>
      <c r="C12" s="167">
        <v>1.058514365724553</v>
      </c>
      <c r="D12" s="168">
        <v>2.3651025612100751</v>
      </c>
      <c r="E12" s="168">
        <v>2.400330355732061</v>
      </c>
      <c r="F12" s="168">
        <v>2.3783487220144561</v>
      </c>
      <c r="G12" s="168">
        <v>2.4512403443747166</v>
      </c>
      <c r="H12" s="168">
        <v>2.270860242210726</v>
      </c>
    </row>
    <row r="13" spans="1:8" x14ac:dyDescent="0.3">
      <c r="A13" s="347" t="s">
        <v>0</v>
      </c>
      <c r="B13" s="347"/>
      <c r="C13" s="347"/>
      <c r="D13" s="347"/>
      <c r="E13" s="347"/>
      <c r="F13" s="347"/>
      <c r="G13" s="347"/>
      <c r="H13" s="347"/>
    </row>
    <row r="15" spans="1:8" ht="17.25" thickBot="1" x14ac:dyDescent="0.35">
      <c r="A15" s="348" t="s">
        <v>374</v>
      </c>
      <c r="B15" s="348"/>
      <c r="C15" s="348"/>
      <c r="D15" s="348"/>
      <c r="E15" s="348"/>
      <c r="F15" s="348"/>
      <c r="G15" s="348"/>
      <c r="H15" s="348"/>
    </row>
    <row r="16" spans="1:8" x14ac:dyDescent="0.3">
      <c r="A16" s="349"/>
      <c r="B16" s="351" t="s">
        <v>169</v>
      </c>
      <c r="C16" s="91">
        <f>C4</f>
        <v>2018</v>
      </c>
      <c r="D16" s="91">
        <f t="shared" ref="D16:H16" si="0">D4</f>
        <v>2018</v>
      </c>
      <c r="E16" s="91">
        <f t="shared" si="0"/>
        <v>2019</v>
      </c>
      <c r="F16" s="91">
        <f t="shared" si="0"/>
        <v>2020</v>
      </c>
      <c r="G16" s="91">
        <f t="shared" si="0"/>
        <v>2021</v>
      </c>
      <c r="H16" s="91">
        <f t="shared" si="0"/>
        <v>2022</v>
      </c>
    </row>
    <row r="17" spans="1:8" ht="28.5" thickBot="1" x14ac:dyDescent="0.35">
      <c r="A17" s="350"/>
      <c r="B17" s="352"/>
      <c r="C17" s="153" t="s">
        <v>351</v>
      </c>
      <c r="D17" s="154" t="s">
        <v>198</v>
      </c>
      <c r="E17" s="154" t="s">
        <v>198</v>
      </c>
      <c r="F17" s="154" t="s">
        <v>198</v>
      </c>
      <c r="G17" s="154" t="s">
        <v>198</v>
      </c>
      <c r="H17" s="154" t="s">
        <v>198</v>
      </c>
    </row>
    <row r="18" spans="1:8" x14ac:dyDescent="0.3">
      <c r="A18" s="155" t="s">
        <v>375</v>
      </c>
      <c r="B18" s="156"/>
      <c r="C18" s="73">
        <f>C6</f>
        <v>1.0610738720514259</v>
      </c>
      <c r="D18" s="164">
        <f t="shared" ref="D18:H18" si="1">D6</f>
        <v>2.1104862764324661</v>
      </c>
      <c r="E18" s="164">
        <f t="shared" si="1"/>
        <v>2.6098466009126575</v>
      </c>
      <c r="F18" s="164">
        <f t="shared" si="1"/>
        <v>2.4035699602801497</v>
      </c>
      <c r="G18" s="164">
        <f t="shared" si="1"/>
        <v>2.3831937132881231</v>
      </c>
      <c r="H18" s="164">
        <f t="shared" si="1"/>
        <v>2.3807444907267161</v>
      </c>
    </row>
    <row r="19" spans="1:8" x14ac:dyDescent="0.3">
      <c r="A19" s="155" t="s">
        <v>376</v>
      </c>
      <c r="B19" s="156"/>
      <c r="C19" s="73">
        <f t="shared" ref="C19:H24" si="2">C7</f>
        <v>1.1236495955730303</v>
      </c>
      <c r="D19" s="164">
        <f t="shared" si="2"/>
        <v>2.314964057469826</v>
      </c>
      <c r="E19" s="164">
        <f t="shared" si="2"/>
        <v>2.6102498170817334</v>
      </c>
      <c r="F19" s="164">
        <f t="shared" si="2"/>
        <v>2.4302242402664209</v>
      </c>
      <c r="G19" s="164">
        <f t="shared" si="2"/>
        <v>2.3977793101846334</v>
      </c>
      <c r="H19" s="164">
        <f t="shared" si="2"/>
        <v>2.4050549136696464</v>
      </c>
    </row>
    <row r="20" spans="1:8" x14ac:dyDescent="0.3">
      <c r="A20" s="7" t="s">
        <v>369</v>
      </c>
      <c r="B20" s="156"/>
      <c r="C20" s="73">
        <f t="shared" si="2"/>
        <v>2.5329732497543</v>
      </c>
      <c r="D20" s="73">
        <f t="shared" si="2"/>
        <v>2.5329732497543</v>
      </c>
      <c r="E20" s="73">
        <f t="shared" si="2"/>
        <v>2.6141411594529984</v>
      </c>
      <c r="F20" s="73">
        <f t="shared" si="2"/>
        <v>2.3894692802407302</v>
      </c>
      <c r="G20" s="73">
        <f t="shared" si="2"/>
        <v>2.3837759581174289</v>
      </c>
      <c r="H20" s="73">
        <f t="shared" si="2"/>
        <v>2.3896291797943281</v>
      </c>
    </row>
    <row r="21" spans="1:8" x14ac:dyDescent="0.3">
      <c r="A21" s="155" t="s">
        <v>377</v>
      </c>
      <c r="B21" s="156"/>
      <c r="C21" s="73">
        <f t="shared" si="2"/>
        <v>1.1559940673822902</v>
      </c>
      <c r="D21" s="164">
        <f t="shared" si="2"/>
        <v>4.2394324702040187</v>
      </c>
      <c r="E21" s="164">
        <f t="shared" si="2"/>
        <v>4.390074789674725</v>
      </c>
      <c r="F21" s="164">
        <f t="shared" si="2"/>
        <v>4.1666601318532281</v>
      </c>
      <c r="G21" s="164">
        <f t="shared" si="2"/>
        <v>2.9009365972874734</v>
      </c>
      <c r="H21" s="164">
        <f t="shared" si="2"/>
        <v>2.6705075852027083</v>
      </c>
    </row>
    <row r="22" spans="1:8" x14ac:dyDescent="0.3">
      <c r="A22" s="155" t="s">
        <v>378</v>
      </c>
      <c r="B22" s="156"/>
      <c r="C22" s="73">
        <f t="shared" si="2"/>
        <v>1.0414757114881557</v>
      </c>
      <c r="D22" s="164">
        <f t="shared" si="2"/>
        <v>2.2843515341284482</v>
      </c>
      <c r="E22" s="164">
        <f t="shared" si="2"/>
        <v>3.0652641346982312</v>
      </c>
      <c r="F22" s="164">
        <f t="shared" si="2"/>
        <v>2.474790989325415</v>
      </c>
      <c r="G22" s="164">
        <f t="shared" si="2"/>
        <v>2.459316115006982</v>
      </c>
      <c r="H22" s="164">
        <f t="shared" si="2"/>
        <v>2.3989364977790029</v>
      </c>
    </row>
    <row r="23" spans="1:8" ht="27.75" x14ac:dyDescent="0.3">
      <c r="A23" s="155" t="s">
        <v>379</v>
      </c>
      <c r="B23" s="156"/>
      <c r="C23" s="73">
        <f t="shared" si="2"/>
        <v>1.0100527564328257</v>
      </c>
      <c r="D23" s="164">
        <f>D11</f>
        <v>1.8047099564258984</v>
      </c>
      <c r="E23" s="164">
        <f t="shared" si="2"/>
        <v>2.2614756026675398</v>
      </c>
      <c r="F23" s="164">
        <f t="shared" si="2"/>
        <v>2.1826155188243934</v>
      </c>
      <c r="G23" s="164">
        <f t="shared" si="2"/>
        <v>2.2234140091050181</v>
      </c>
      <c r="H23" s="164">
        <f t="shared" si="2"/>
        <v>2.1004205828011102</v>
      </c>
    </row>
    <row r="24" spans="1:8" ht="28.5" thickBot="1" x14ac:dyDescent="0.35">
      <c r="A24" s="165" t="s">
        <v>380</v>
      </c>
      <c r="B24" s="166"/>
      <c r="C24" s="167">
        <f>C12</f>
        <v>1.058514365724553</v>
      </c>
      <c r="D24" s="168">
        <f>D12</f>
        <v>2.3651025612100751</v>
      </c>
      <c r="E24" s="168">
        <f t="shared" si="2"/>
        <v>2.400330355732061</v>
      </c>
      <c r="F24" s="168">
        <f t="shared" si="2"/>
        <v>2.3783487220144561</v>
      </c>
      <c r="G24" s="168">
        <f t="shared" si="2"/>
        <v>2.4512403443747166</v>
      </c>
      <c r="H24" s="168">
        <f t="shared" si="2"/>
        <v>2.270860242210726</v>
      </c>
    </row>
    <row r="25" spans="1:8" x14ac:dyDescent="0.3">
      <c r="A25" s="347" t="s">
        <v>148</v>
      </c>
      <c r="B25" s="347"/>
      <c r="C25" s="347"/>
      <c r="D25" s="347"/>
      <c r="E25" s="347"/>
      <c r="F25" s="347"/>
      <c r="G25" s="347"/>
      <c r="H25" s="347"/>
    </row>
  </sheetData>
  <mergeCells count="8">
    <mergeCell ref="A25:H25"/>
    <mergeCell ref="A3:H3"/>
    <mergeCell ref="A4:A5"/>
    <mergeCell ref="B4:B5"/>
    <mergeCell ref="A13:H13"/>
    <mergeCell ref="A15:H15"/>
    <mergeCell ref="A16:A17"/>
    <mergeCell ref="B16:B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selection activeCell="J22" sqref="J22"/>
    </sheetView>
  </sheetViews>
  <sheetFormatPr defaultColWidth="9.140625" defaultRowHeight="16.5" x14ac:dyDescent="0.3"/>
  <cols>
    <col min="1" max="1" width="26.5703125" style="29" customWidth="1"/>
    <col min="2" max="2" width="6.5703125" style="29" bestFit="1" customWidth="1"/>
    <col min="3" max="3" width="9.140625" style="29"/>
    <col min="4" max="8" width="7.5703125" style="29" bestFit="1" customWidth="1"/>
    <col min="9" max="16384" width="9.140625" style="29"/>
  </cols>
  <sheetData>
    <row r="1" spans="1:12" x14ac:dyDescent="0.3">
      <c r="A1" s="253"/>
    </row>
    <row r="2" spans="1:12" x14ac:dyDescent="0.3">
      <c r="A2" s="253"/>
      <c r="E2" s="21"/>
    </row>
    <row r="3" spans="1:12" ht="17.25" thickBot="1" x14ac:dyDescent="0.35">
      <c r="A3" s="348" t="s">
        <v>381</v>
      </c>
      <c r="B3" s="348"/>
      <c r="C3" s="348"/>
      <c r="D3" s="348"/>
      <c r="E3" s="348"/>
      <c r="F3" s="348"/>
      <c r="G3" s="348"/>
      <c r="H3" s="348"/>
    </row>
    <row r="4" spans="1:12" x14ac:dyDescent="0.3">
      <c r="A4" s="349"/>
      <c r="B4" s="351" t="s">
        <v>5</v>
      </c>
      <c r="C4" s="91">
        <v>2018</v>
      </c>
      <c r="D4" s="91">
        <v>2018</v>
      </c>
      <c r="E4" s="91">
        <v>2019</v>
      </c>
      <c r="F4" s="91">
        <v>2020</v>
      </c>
      <c r="G4" s="91">
        <v>2021</v>
      </c>
      <c r="H4" s="91">
        <v>2022</v>
      </c>
    </row>
    <row r="5" spans="1:12" ht="17.25" thickBot="1" x14ac:dyDescent="0.35">
      <c r="A5" s="350"/>
      <c r="B5" s="352"/>
      <c r="C5" s="153" t="s">
        <v>104</v>
      </c>
      <c r="D5" s="154" t="s">
        <v>337</v>
      </c>
      <c r="E5" s="154" t="s">
        <v>337</v>
      </c>
      <c r="F5" s="154" t="s">
        <v>337</v>
      </c>
      <c r="G5" s="154" t="s">
        <v>337</v>
      </c>
      <c r="H5" s="154" t="s">
        <v>337</v>
      </c>
    </row>
    <row r="6" spans="1:12" x14ac:dyDescent="0.3">
      <c r="A6" s="7" t="s">
        <v>382</v>
      </c>
      <c r="B6" s="156"/>
      <c r="C6" s="169">
        <v>2419.902</v>
      </c>
      <c r="D6" s="170">
        <v>2.008467888794474</v>
      </c>
      <c r="E6" s="170">
        <v>1.1496590724229261</v>
      </c>
      <c r="F6" s="170">
        <v>0.78827075740406372</v>
      </c>
      <c r="G6" s="170">
        <v>0.58460744318742375</v>
      </c>
      <c r="H6" s="170">
        <v>0.52583700833384039</v>
      </c>
      <c r="J6" s="284"/>
    </row>
    <row r="7" spans="1:12" x14ac:dyDescent="0.3">
      <c r="A7" s="232" t="s">
        <v>383</v>
      </c>
      <c r="B7" s="230"/>
      <c r="C7" s="169">
        <v>4108.357</v>
      </c>
      <c r="D7" s="170">
        <v>1.0533179651184721</v>
      </c>
      <c r="E7" s="171">
        <v>1.1496590724229261</v>
      </c>
      <c r="F7" s="171">
        <v>0.78827075740406372</v>
      </c>
      <c r="G7" s="171">
        <v>0.58460744318742375</v>
      </c>
      <c r="H7" s="171">
        <v>0.52583700833384039</v>
      </c>
      <c r="K7" s="6"/>
      <c r="L7" s="6"/>
    </row>
    <row r="8" spans="1:12" x14ac:dyDescent="0.3">
      <c r="A8" s="7" t="s">
        <v>384</v>
      </c>
      <c r="B8" s="156"/>
      <c r="C8" s="170"/>
      <c r="D8" s="171">
        <v>6.5549890750182085</v>
      </c>
      <c r="E8" s="171">
        <v>6.0272951957584233</v>
      </c>
      <c r="F8" s="171">
        <v>5.6448852577347362</v>
      </c>
      <c r="G8" s="171">
        <v>5.4536772943999479</v>
      </c>
      <c r="H8" s="171">
        <v>5.328506768821498</v>
      </c>
    </row>
    <row r="9" spans="1:12" x14ac:dyDescent="0.3">
      <c r="A9" s="7" t="s">
        <v>385</v>
      </c>
      <c r="B9" s="156"/>
      <c r="C9" s="169">
        <v>35129.482102994298</v>
      </c>
      <c r="D9" s="170">
        <v>2.0592228637309473</v>
      </c>
      <c r="E9" s="170">
        <v>2.8523911771066945</v>
      </c>
      <c r="F9" s="170">
        <v>2.8841548057022548</v>
      </c>
      <c r="G9" s="170">
        <v>2.5898371201827697</v>
      </c>
      <c r="H9" s="170">
        <v>1.9673845023375103</v>
      </c>
    </row>
    <row r="10" spans="1:12" x14ac:dyDescent="0.3">
      <c r="A10" s="7" t="s">
        <v>386</v>
      </c>
      <c r="B10" s="158"/>
      <c r="C10" s="174">
        <v>20.691946683309201</v>
      </c>
      <c r="D10" s="170">
        <v>3.0238805404078306</v>
      </c>
      <c r="E10" s="170">
        <v>2.8523911771066945</v>
      </c>
      <c r="F10" s="170">
        <v>2.8841548057022548</v>
      </c>
      <c r="G10" s="170">
        <v>2.5898371201827697</v>
      </c>
      <c r="H10" s="170">
        <v>1.9673845023375103</v>
      </c>
    </row>
    <row r="11" spans="1:12" x14ac:dyDescent="0.3">
      <c r="A11" s="7" t="s">
        <v>387</v>
      </c>
      <c r="B11" s="158" t="s">
        <v>48</v>
      </c>
      <c r="C11" s="169">
        <v>37072.910000000003</v>
      </c>
      <c r="D11" s="170">
        <v>7.8978018225177102</v>
      </c>
      <c r="E11" s="170">
        <v>7.9467391052779224</v>
      </c>
      <c r="F11" s="170">
        <v>7.0931324669712525</v>
      </c>
      <c r="G11" s="170">
        <v>5.8990860521539901</v>
      </c>
      <c r="H11" s="170">
        <v>4.9835444264894724</v>
      </c>
      <c r="J11" s="171"/>
    </row>
    <row r="12" spans="1:12" ht="17.25" thickBot="1" x14ac:dyDescent="0.35">
      <c r="A12" s="160" t="s">
        <v>388</v>
      </c>
      <c r="B12" s="161"/>
      <c r="C12" s="172">
        <v>17675.296861605708</v>
      </c>
      <c r="D12" s="170">
        <v>5.44471154507091</v>
      </c>
      <c r="E12" s="170">
        <v>6.6712138973321178</v>
      </c>
      <c r="F12" s="170">
        <v>6.2555596710263117</v>
      </c>
      <c r="G12" s="170">
        <v>5.2835966594150241</v>
      </c>
      <c r="H12" s="170">
        <v>4.4343953587135942</v>
      </c>
    </row>
    <row r="13" spans="1:12" x14ac:dyDescent="0.3">
      <c r="A13" s="356" t="s">
        <v>108</v>
      </c>
      <c r="B13" s="356"/>
      <c r="C13" s="356"/>
      <c r="D13" s="356"/>
      <c r="E13" s="356"/>
      <c r="F13" s="356"/>
      <c r="G13" s="347" t="s">
        <v>349</v>
      </c>
      <c r="H13" s="347"/>
    </row>
    <row r="14" spans="1:12" x14ac:dyDescent="0.3">
      <c r="A14" s="354" t="s">
        <v>109</v>
      </c>
      <c r="B14" s="354"/>
      <c r="C14" s="354"/>
      <c r="D14" s="354"/>
      <c r="E14" s="354"/>
      <c r="F14" s="354"/>
      <c r="G14" s="355"/>
      <c r="H14" s="355"/>
    </row>
    <row r="15" spans="1:12" x14ac:dyDescent="0.3">
      <c r="A15" s="354" t="s">
        <v>389</v>
      </c>
      <c r="B15" s="354"/>
      <c r="C15" s="354"/>
      <c r="D15" s="354"/>
      <c r="E15" s="354"/>
      <c r="F15" s="354"/>
      <c r="G15" s="355"/>
      <c r="H15" s="355"/>
    </row>
    <row r="16" spans="1:12" x14ac:dyDescent="0.3">
      <c r="A16" s="354" t="s">
        <v>390</v>
      </c>
      <c r="B16" s="354"/>
      <c r="C16" s="354"/>
      <c r="D16" s="354"/>
      <c r="E16" s="354"/>
      <c r="F16" s="354"/>
      <c r="G16" s="355"/>
      <c r="H16" s="355"/>
    </row>
    <row r="17" spans="1:14" x14ac:dyDescent="0.3">
      <c r="A17" s="354" t="s">
        <v>391</v>
      </c>
      <c r="B17" s="354"/>
      <c r="C17" s="354"/>
      <c r="D17" s="354"/>
      <c r="E17" s="354"/>
      <c r="F17" s="354"/>
      <c r="G17" s="355"/>
      <c r="H17" s="355"/>
    </row>
    <row r="20" spans="1:14" ht="17.25" thickBot="1" x14ac:dyDescent="0.35">
      <c r="A20" s="348" t="s">
        <v>392</v>
      </c>
      <c r="B20" s="348"/>
      <c r="C20" s="348"/>
      <c r="D20" s="348"/>
      <c r="E20" s="348"/>
      <c r="F20" s="348"/>
      <c r="G20" s="348"/>
      <c r="H20" s="348"/>
    </row>
    <row r="21" spans="1:14" ht="16.5" customHeight="1" x14ac:dyDescent="0.3">
      <c r="A21" s="349"/>
      <c r="B21" s="351" t="s">
        <v>169</v>
      </c>
      <c r="C21" s="91">
        <f>C4</f>
        <v>2018</v>
      </c>
      <c r="D21" s="91">
        <f t="shared" ref="D21:H21" si="0">D4</f>
        <v>2018</v>
      </c>
      <c r="E21" s="91">
        <f t="shared" si="0"/>
        <v>2019</v>
      </c>
      <c r="F21" s="91">
        <f t="shared" si="0"/>
        <v>2020</v>
      </c>
      <c r="G21" s="91">
        <f t="shared" si="0"/>
        <v>2021</v>
      </c>
      <c r="H21" s="91">
        <f t="shared" si="0"/>
        <v>2022</v>
      </c>
    </row>
    <row r="22" spans="1:14" ht="28.5" thickBot="1" x14ac:dyDescent="0.35">
      <c r="A22" s="350"/>
      <c r="B22" s="352"/>
      <c r="C22" s="153" t="s">
        <v>351</v>
      </c>
      <c r="D22" s="154" t="s">
        <v>198</v>
      </c>
      <c r="E22" s="154" t="s">
        <v>198</v>
      </c>
      <c r="F22" s="154" t="s">
        <v>198</v>
      </c>
      <c r="G22" s="154" t="s">
        <v>198</v>
      </c>
      <c r="H22" s="154" t="s">
        <v>198</v>
      </c>
    </row>
    <row r="23" spans="1:14" x14ac:dyDescent="0.3">
      <c r="A23" s="7" t="s">
        <v>393</v>
      </c>
      <c r="B23" s="156"/>
      <c r="C23" s="169">
        <f>C6</f>
        <v>2419.902</v>
      </c>
      <c r="D23" s="174">
        <f>D6</f>
        <v>2.008467888794474</v>
      </c>
      <c r="E23" s="174">
        <f t="shared" ref="D23:H29" si="1">E6</f>
        <v>1.1496590724229261</v>
      </c>
      <c r="F23" s="174">
        <f t="shared" si="1"/>
        <v>0.78827075740406372</v>
      </c>
      <c r="G23" s="174">
        <f t="shared" si="1"/>
        <v>0.58460744318742375</v>
      </c>
      <c r="H23" s="174">
        <f t="shared" si="1"/>
        <v>0.52583700833384039</v>
      </c>
    </row>
    <row r="24" spans="1:14" x14ac:dyDescent="0.3">
      <c r="A24" s="7" t="s">
        <v>394</v>
      </c>
      <c r="B24" s="156"/>
      <c r="C24" s="169">
        <f>C7</f>
        <v>4108.357</v>
      </c>
      <c r="D24" s="171">
        <f t="shared" si="1"/>
        <v>1.0533179651184721</v>
      </c>
      <c r="E24" s="171">
        <f t="shared" si="1"/>
        <v>1.1496590724229261</v>
      </c>
      <c r="F24" s="171">
        <f t="shared" si="1"/>
        <v>0.78827075740406372</v>
      </c>
      <c r="G24" s="171">
        <f t="shared" si="1"/>
        <v>0.58460744318742375</v>
      </c>
      <c r="H24" s="171">
        <f t="shared" si="1"/>
        <v>0.52583700833384039</v>
      </c>
    </row>
    <row r="25" spans="1:14" x14ac:dyDescent="0.3">
      <c r="A25" s="7" t="s">
        <v>395</v>
      </c>
      <c r="B25" s="156"/>
      <c r="C25" s="170"/>
      <c r="D25" s="171">
        <f t="shared" si="1"/>
        <v>6.5549890750182085</v>
      </c>
      <c r="E25" s="171">
        <f t="shared" si="1"/>
        <v>6.0272951957584233</v>
      </c>
      <c r="F25" s="171">
        <f t="shared" si="1"/>
        <v>5.6448852577347362</v>
      </c>
      <c r="G25" s="171">
        <f t="shared" si="1"/>
        <v>5.4536772943999479</v>
      </c>
      <c r="H25" s="171">
        <f t="shared" si="1"/>
        <v>5.328506768821498</v>
      </c>
    </row>
    <row r="26" spans="1:14" x14ac:dyDescent="0.3">
      <c r="A26" s="7" t="s">
        <v>396</v>
      </c>
      <c r="B26" s="156"/>
      <c r="C26" s="169">
        <f>C9</f>
        <v>35129.482102994298</v>
      </c>
      <c r="D26" s="171">
        <f t="shared" si="1"/>
        <v>2.0592228637309473</v>
      </c>
      <c r="E26" s="171">
        <f t="shared" si="1"/>
        <v>2.8523911771066945</v>
      </c>
      <c r="F26" s="171">
        <f t="shared" si="1"/>
        <v>2.8841548057022548</v>
      </c>
      <c r="G26" s="171">
        <f t="shared" si="1"/>
        <v>2.5898371201827697</v>
      </c>
      <c r="H26" s="171">
        <f t="shared" si="1"/>
        <v>1.9673845023375103</v>
      </c>
    </row>
    <row r="27" spans="1:14" x14ac:dyDescent="0.3">
      <c r="A27" s="7" t="s">
        <v>397</v>
      </c>
      <c r="B27" s="158"/>
      <c r="C27" s="169">
        <f t="shared" ref="C27:C28" si="2">C10</f>
        <v>20.691946683309201</v>
      </c>
      <c r="D27" s="171">
        <f t="shared" si="1"/>
        <v>3.0238805404078306</v>
      </c>
      <c r="E27" s="171">
        <f t="shared" si="1"/>
        <v>2.8523911771066945</v>
      </c>
      <c r="F27" s="171">
        <f t="shared" si="1"/>
        <v>2.8841548057022548</v>
      </c>
      <c r="G27" s="171">
        <f t="shared" si="1"/>
        <v>2.5898371201827697</v>
      </c>
      <c r="H27" s="171">
        <f t="shared" si="1"/>
        <v>1.9673845023375103</v>
      </c>
    </row>
    <row r="28" spans="1:14" x14ac:dyDescent="0.3">
      <c r="A28" s="7" t="s">
        <v>398</v>
      </c>
      <c r="B28" s="158" t="s">
        <v>48</v>
      </c>
      <c r="C28" s="169">
        <f t="shared" si="2"/>
        <v>37072.910000000003</v>
      </c>
      <c r="D28" s="171">
        <f>D11</f>
        <v>7.8978018225177102</v>
      </c>
      <c r="E28" s="171">
        <f t="shared" si="1"/>
        <v>7.9467391052779224</v>
      </c>
      <c r="F28" s="171">
        <f t="shared" si="1"/>
        <v>7.0931324669712525</v>
      </c>
      <c r="G28" s="171">
        <f t="shared" si="1"/>
        <v>5.8990860521539901</v>
      </c>
      <c r="H28" s="171">
        <f t="shared" si="1"/>
        <v>4.9835444264894724</v>
      </c>
    </row>
    <row r="29" spans="1:14" ht="17.25" thickBot="1" x14ac:dyDescent="0.35">
      <c r="A29" s="160" t="s">
        <v>399</v>
      </c>
      <c r="B29" s="161"/>
      <c r="C29" s="172">
        <f>C12</f>
        <v>17675.296861605708</v>
      </c>
      <c r="D29" s="173">
        <f>D12</f>
        <v>5.44471154507091</v>
      </c>
      <c r="E29" s="173">
        <f t="shared" si="1"/>
        <v>6.6712138973321178</v>
      </c>
      <c r="F29" s="173">
        <f t="shared" si="1"/>
        <v>6.2555596710263117</v>
      </c>
      <c r="G29" s="173">
        <f t="shared" si="1"/>
        <v>5.2835966594150241</v>
      </c>
      <c r="H29" s="173">
        <f t="shared" si="1"/>
        <v>4.4343953587135942</v>
      </c>
    </row>
    <row r="30" spans="1:14" x14ac:dyDescent="0.3">
      <c r="A30" s="356" t="s">
        <v>400</v>
      </c>
      <c r="B30" s="356"/>
      <c r="C30" s="356"/>
      <c r="D30" s="356"/>
      <c r="E30" s="356"/>
      <c r="F30" s="356"/>
      <c r="G30" s="347" t="s">
        <v>365</v>
      </c>
      <c r="H30" s="347"/>
      <c r="N30" s="175"/>
    </row>
    <row r="31" spans="1:14" x14ac:dyDescent="0.3">
      <c r="A31" s="354" t="s">
        <v>401</v>
      </c>
      <c r="B31" s="354"/>
      <c r="C31" s="354"/>
      <c r="D31" s="354"/>
      <c r="E31" s="354"/>
      <c r="F31" s="354"/>
      <c r="G31" s="355"/>
      <c r="H31" s="355"/>
      <c r="N31" s="175"/>
    </row>
    <row r="32" spans="1:14" x14ac:dyDescent="0.3">
      <c r="A32" s="354" t="s">
        <v>402</v>
      </c>
      <c r="B32" s="354"/>
      <c r="C32" s="354"/>
      <c r="D32" s="354"/>
      <c r="E32" s="354"/>
      <c r="F32" s="354"/>
      <c r="G32" s="355"/>
      <c r="H32" s="355"/>
      <c r="N32" s="142"/>
    </row>
    <row r="33" spans="1:14" x14ac:dyDescent="0.3">
      <c r="A33" s="354" t="s">
        <v>403</v>
      </c>
      <c r="B33" s="354"/>
      <c r="C33" s="354"/>
      <c r="D33" s="354"/>
      <c r="E33" s="354"/>
      <c r="F33" s="354"/>
      <c r="G33" s="355"/>
      <c r="H33" s="355"/>
      <c r="N33" s="175"/>
    </row>
    <row r="34" spans="1:14" x14ac:dyDescent="0.3">
      <c r="A34" s="354" t="s">
        <v>404</v>
      </c>
      <c r="B34" s="354"/>
      <c r="C34" s="354"/>
      <c r="D34" s="354"/>
      <c r="E34" s="354"/>
      <c r="F34" s="354"/>
      <c r="G34" s="355"/>
      <c r="H34" s="355"/>
      <c r="N34" s="175"/>
    </row>
  </sheetData>
  <mergeCells count="26">
    <mergeCell ref="A32:F32"/>
    <mergeCell ref="G32:H32"/>
    <mergeCell ref="A33:F33"/>
    <mergeCell ref="G33:H33"/>
    <mergeCell ref="A34:F34"/>
    <mergeCell ref="G34:H34"/>
    <mergeCell ref="A31:F31"/>
    <mergeCell ref="G31:H31"/>
    <mergeCell ref="A15:F15"/>
    <mergeCell ref="G15:H15"/>
    <mergeCell ref="A16:F16"/>
    <mergeCell ref="G16:H16"/>
    <mergeCell ref="A17:F17"/>
    <mergeCell ref="G17:H17"/>
    <mergeCell ref="A20:H20"/>
    <mergeCell ref="A21:A22"/>
    <mergeCell ref="B21:B22"/>
    <mergeCell ref="A30:F30"/>
    <mergeCell ref="G30:H30"/>
    <mergeCell ref="A14:F14"/>
    <mergeCell ref="G14:H14"/>
    <mergeCell ref="A3:H3"/>
    <mergeCell ref="A4:A5"/>
    <mergeCell ref="B4:B5"/>
    <mergeCell ref="A13:F13"/>
    <mergeCell ref="G13:H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Normal="100" workbookViewId="0">
      <selection activeCell="A25" sqref="A25:D25"/>
    </sheetView>
  </sheetViews>
  <sheetFormatPr defaultColWidth="9.140625" defaultRowHeight="16.5" x14ac:dyDescent="0.3"/>
  <cols>
    <col min="1" max="1" width="43.7109375" style="29" customWidth="1"/>
    <col min="2" max="8" width="8" style="29" customWidth="1"/>
    <col min="9" max="16384" width="9.140625" style="29"/>
  </cols>
  <sheetData>
    <row r="1" spans="1:8" x14ac:dyDescent="0.3">
      <c r="A1" s="253"/>
    </row>
    <row r="2" spans="1:8" x14ac:dyDescent="0.3">
      <c r="A2" s="253"/>
    </row>
    <row r="3" spans="1:8" ht="17.25" thickBot="1" x14ac:dyDescent="0.35">
      <c r="A3" s="348" t="s">
        <v>405</v>
      </c>
      <c r="B3" s="348"/>
      <c r="C3" s="348"/>
      <c r="D3" s="348"/>
      <c r="E3" s="348"/>
      <c r="F3" s="348"/>
      <c r="G3" s="304"/>
      <c r="H3" s="217"/>
    </row>
    <row r="4" spans="1:8" ht="17.25" thickBot="1" x14ac:dyDescent="0.35">
      <c r="A4" s="271"/>
      <c r="B4" s="272" t="s">
        <v>5</v>
      </c>
      <c r="C4" s="91">
        <v>2018</v>
      </c>
      <c r="D4" s="305">
        <v>2019</v>
      </c>
      <c r="E4" s="305">
        <v>2020</v>
      </c>
      <c r="F4" s="305">
        <v>2021</v>
      </c>
      <c r="G4" s="305">
        <v>2022</v>
      </c>
      <c r="H4" s="91"/>
    </row>
    <row r="5" spans="1:8" x14ac:dyDescent="0.3">
      <c r="A5" s="178" t="s">
        <v>406</v>
      </c>
      <c r="B5" s="179" t="s">
        <v>323</v>
      </c>
      <c r="C5" s="180">
        <f>C9+C8+C7</f>
        <v>-0.87929392051358657</v>
      </c>
      <c r="D5" s="268">
        <f t="shared" ref="D5:F5" si="0">D9+D8+D7</f>
        <v>-0.35465805313944831</v>
      </c>
      <c r="E5" s="268">
        <f t="shared" si="0"/>
        <v>0.13180053250461654</v>
      </c>
      <c r="F5" s="268">
        <f t="shared" si="0"/>
        <v>0.54153330341814865</v>
      </c>
      <c r="G5" s="268">
        <f t="shared" ref="G5" si="1">G9+G8+G7</f>
        <v>0.56544381479470385</v>
      </c>
      <c r="H5" s="268"/>
    </row>
    <row r="6" spans="1:8" x14ac:dyDescent="0.3">
      <c r="A6" s="181" t="s">
        <v>407</v>
      </c>
      <c r="B6" s="182"/>
      <c r="C6" s="183"/>
      <c r="D6" s="183"/>
      <c r="E6" s="183"/>
      <c r="F6" s="183"/>
      <c r="G6" s="183"/>
      <c r="H6" s="183"/>
    </row>
    <row r="7" spans="1:8" x14ac:dyDescent="0.3">
      <c r="A7" s="181" t="s">
        <v>457</v>
      </c>
      <c r="B7" s="182"/>
      <c r="C7" s="184">
        <v>0.90875550684734985</v>
      </c>
      <c r="D7" s="184">
        <v>1.7490538439478553</v>
      </c>
      <c r="E7" s="184">
        <v>2.3355124295919207</v>
      </c>
      <c r="F7" s="184">
        <v>2.8452452005054525</v>
      </c>
      <c r="G7" s="184">
        <v>2.9691557118820082</v>
      </c>
      <c r="H7" s="184"/>
    </row>
    <row r="8" spans="1:8" x14ac:dyDescent="0.3">
      <c r="A8" s="143" t="s">
        <v>458</v>
      </c>
      <c r="B8" s="182"/>
      <c r="C8" s="184">
        <v>-3.4028695155329038</v>
      </c>
      <c r="D8" s="184">
        <v>-3.6999999999999997</v>
      </c>
      <c r="E8" s="184">
        <v>-3.8</v>
      </c>
      <c r="F8" s="184">
        <v>-3.9</v>
      </c>
      <c r="G8" s="184">
        <v>-4</v>
      </c>
      <c r="H8" s="184"/>
    </row>
    <row r="9" spans="1:8" x14ac:dyDescent="0.3">
      <c r="A9" s="181" t="s">
        <v>459</v>
      </c>
      <c r="B9" s="182"/>
      <c r="C9" s="184">
        <v>1.6148200881719674</v>
      </c>
      <c r="D9" s="184">
        <v>1.5962881029126958</v>
      </c>
      <c r="E9" s="184">
        <v>1.5962881029126958</v>
      </c>
      <c r="F9" s="184">
        <v>1.5962881029126958</v>
      </c>
      <c r="G9" s="184">
        <v>1.5962881029126958</v>
      </c>
      <c r="H9" s="184"/>
    </row>
    <row r="10" spans="1:8" x14ac:dyDescent="0.3">
      <c r="A10" s="143" t="s">
        <v>408</v>
      </c>
      <c r="B10" s="182" t="s">
        <v>323</v>
      </c>
      <c r="C10" s="170">
        <f>C5-C11</f>
        <v>-0.18146185536649662</v>
      </c>
      <c r="D10" s="170">
        <f>D5-D11</f>
        <v>-0.35465805313944831</v>
      </c>
      <c r="E10" s="170">
        <f>E5-E11</f>
        <v>0.13180053250461654</v>
      </c>
      <c r="F10" s="170">
        <f t="shared" ref="F10" si="2">F5-F11</f>
        <v>0.54153330341814865</v>
      </c>
      <c r="G10" s="170">
        <f t="shared" ref="G10" si="3">G5-G11</f>
        <v>0.56544381479470385</v>
      </c>
      <c r="H10" s="170"/>
    </row>
    <row r="11" spans="1:8" x14ac:dyDescent="0.3">
      <c r="A11" s="181" t="s">
        <v>443</v>
      </c>
      <c r="B11" s="182" t="s">
        <v>323</v>
      </c>
      <c r="C11" s="170">
        <f>'Tab 2a'!D7</f>
        <v>-0.69783206514708995</v>
      </c>
      <c r="D11" s="170">
        <f>'Tab 2a'!E7</f>
        <v>0</v>
      </c>
      <c r="E11" s="170">
        <f>'Tab 2a'!F7</f>
        <v>0</v>
      </c>
      <c r="F11" s="170">
        <f>'Tab 2a'!G7</f>
        <v>0</v>
      </c>
      <c r="G11" s="170">
        <f>'Tab 2a'!H7</f>
        <v>0</v>
      </c>
      <c r="H11" s="170"/>
    </row>
    <row r="12" spans="1:8" ht="17.25" thickBot="1" x14ac:dyDescent="0.35">
      <c r="A12" s="185" t="s">
        <v>409</v>
      </c>
      <c r="B12" s="186"/>
      <c r="C12" s="306">
        <v>0</v>
      </c>
      <c r="D12" s="306">
        <v>0</v>
      </c>
      <c r="E12" s="306">
        <v>0</v>
      </c>
      <c r="F12" s="306">
        <v>0</v>
      </c>
      <c r="G12" s="306">
        <v>0</v>
      </c>
      <c r="H12" s="269"/>
    </row>
    <row r="13" spans="1:8" x14ac:dyDescent="0.3">
      <c r="A13" s="357" t="s">
        <v>506</v>
      </c>
      <c r="B13" s="357"/>
      <c r="C13" s="357"/>
      <c r="D13" s="357"/>
      <c r="F13" s="267" t="s">
        <v>0</v>
      </c>
      <c r="G13" s="267"/>
    </row>
    <row r="14" spans="1:8" x14ac:dyDescent="0.3">
      <c r="A14" s="265"/>
    </row>
    <row r="15" spans="1:8" ht="17.25" thickBot="1" x14ac:dyDescent="0.35">
      <c r="A15" s="348" t="s">
        <v>410</v>
      </c>
      <c r="B15" s="348"/>
      <c r="C15" s="348"/>
      <c r="D15" s="348"/>
      <c r="E15" s="348"/>
      <c r="F15" s="348"/>
      <c r="G15" s="217"/>
      <c r="H15" s="217"/>
    </row>
    <row r="16" spans="1:8" ht="17.25" thickBot="1" x14ac:dyDescent="0.35">
      <c r="A16" s="176"/>
      <c r="B16" s="177" t="s">
        <v>169</v>
      </c>
      <c r="C16" s="91">
        <f t="shared" ref="C16:G16" si="4">C4</f>
        <v>2018</v>
      </c>
      <c r="D16" s="91">
        <f t="shared" si="4"/>
        <v>2019</v>
      </c>
      <c r="E16" s="91">
        <f t="shared" si="4"/>
        <v>2020</v>
      </c>
      <c r="F16" s="91">
        <f t="shared" si="4"/>
        <v>2021</v>
      </c>
      <c r="G16" s="273">
        <f t="shared" si="4"/>
        <v>2022</v>
      </c>
      <c r="H16" s="91"/>
    </row>
    <row r="17" spans="1:8" x14ac:dyDescent="0.3">
      <c r="A17" s="178" t="s">
        <v>411</v>
      </c>
      <c r="B17" s="179" t="s">
        <v>323</v>
      </c>
      <c r="C17" s="180">
        <f>C21+C20+C19</f>
        <v>-0.87929392051358657</v>
      </c>
      <c r="D17" s="180">
        <f t="shared" ref="D17:G17" si="5">D21+D20+D19</f>
        <v>-0.35465805313944831</v>
      </c>
      <c r="E17" s="180">
        <f t="shared" si="5"/>
        <v>0.13180053250461654</v>
      </c>
      <c r="F17" s="180">
        <f t="shared" si="5"/>
        <v>0.54153330341814865</v>
      </c>
      <c r="G17" s="180">
        <f t="shared" si="5"/>
        <v>0.56544381479470385</v>
      </c>
      <c r="H17" s="268"/>
    </row>
    <row r="18" spans="1:8" x14ac:dyDescent="0.3">
      <c r="A18" s="181" t="s">
        <v>412</v>
      </c>
      <c r="B18" s="182"/>
      <c r="C18" s="183"/>
      <c r="D18" s="183"/>
      <c r="E18" s="183"/>
      <c r="F18" s="183"/>
      <c r="G18" s="183"/>
      <c r="H18" s="183"/>
    </row>
    <row r="19" spans="1:8" x14ac:dyDescent="0.3">
      <c r="A19" s="181" t="s">
        <v>413</v>
      </c>
      <c r="B19" s="182"/>
      <c r="C19" s="184">
        <f t="shared" ref="C19:F19" si="6">C7</f>
        <v>0.90875550684734985</v>
      </c>
      <c r="D19" s="184">
        <f t="shared" si="6"/>
        <v>1.7490538439478553</v>
      </c>
      <c r="E19" s="184">
        <f t="shared" si="6"/>
        <v>2.3355124295919207</v>
      </c>
      <c r="F19" s="184">
        <f t="shared" si="6"/>
        <v>2.8452452005054525</v>
      </c>
      <c r="G19" s="184">
        <f t="shared" ref="G19" si="7">G7</f>
        <v>2.9691557118820082</v>
      </c>
      <c r="H19" s="184"/>
    </row>
    <row r="20" spans="1:8" x14ac:dyDescent="0.3">
      <c r="A20" s="143" t="s">
        <v>414</v>
      </c>
      <c r="B20" s="182"/>
      <c r="C20" s="184">
        <f t="shared" ref="C20:F21" si="8">C8</f>
        <v>-3.4028695155329038</v>
      </c>
      <c r="D20" s="184">
        <f t="shared" si="8"/>
        <v>-3.6999999999999997</v>
      </c>
      <c r="E20" s="184">
        <f t="shared" si="8"/>
        <v>-3.8</v>
      </c>
      <c r="F20" s="184">
        <f t="shared" si="8"/>
        <v>-3.9</v>
      </c>
      <c r="G20" s="184">
        <f t="shared" ref="G20" si="9">G8</f>
        <v>-4</v>
      </c>
      <c r="H20" s="184"/>
    </row>
    <row r="21" spans="1:8" x14ac:dyDescent="0.3">
      <c r="A21" s="181" t="s">
        <v>415</v>
      </c>
      <c r="B21" s="182"/>
      <c r="C21" s="184">
        <f t="shared" si="8"/>
        <v>1.6148200881719674</v>
      </c>
      <c r="D21" s="184">
        <f t="shared" si="8"/>
        <v>1.5962881029126958</v>
      </c>
      <c r="E21" s="184">
        <f t="shared" si="8"/>
        <v>1.5962881029126958</v>
      </c>
      <c r="F21" s="184">
        <f t="shared" si="8"/>
        <v>1.5962881029126958</v>
      </c>
      <c r="G21" s="184">
        <f t="shared" ref="G21" si="10">G9</f>
        <v>1.5962881029126958</v>
      </c>
      <c r="H21" s="184"/>
    </row>
    <row r="22" spans="1:8" x14ac:dyDescent="0.3">
      <c r="A22" s="143" t="s">
        <v>416</v>
      </c>
      <c r="B22" s="182" t="s">
        <v>323</v>
      </c>
      <c r="C22" s="170">
        <f t="shared" ref="C22:F22" si="11">C17-C23</f>
        <v>-0.18146185536649662</v>
      </c>
      <c r="D22" s="170">
        <f t="shared" si="11"/>
        <v>-0.35465805313944831</v>
      </c>
      <c r="E22" s="170">
        <f t="shared" si="11"/>
        <v>0.13180053250461654</v>
      </c>
      <c r="F22" s="170">
        <f t="shared" si="11"/>
        <v>0.54153330341814865</v>
      </c>
      <c r="G22" s="170">
        <f>G17-G23</f>
        <v>0.56544381479470385</v>
      </c>
      <c r="H22" s="170"/>
    </row>
    <row r="23" spans="1:8" x14ac:dyDescent="0.3">
      <c r="A23" s="181" t="s">
        <v>444</v>
      </c>
      <c r="B23" s="182" t="s">
        <v>21</v>
      </c>
      <c r="C23" s="184">
        <f>C11</f>
        <v>-0.69783206514708995</v>
      </c>
      <c r="D23" s="184">
        <f t="shared" ref="D23:F23" si="12">D11</f>
        <v>0</v>
      </c>
      <c r="E23" s="184">
        <f t="shared" si="12"/>
        <v>0</v>
      </c>
      <c r="F23" s="184">
        <f t="shared" si="12"/>
        <v>0</v>
      </c>
      <c r="G23" s="184">
        <f t="shared" ref="G23" si="13">G11</f>
        <v>0</v>
      </c>
      <c r="H23" s="184"/>
    </row>
    <row r="24" spans="1:8" ht="17.25" thickBot="1" x14ac:dyDescent="0.35">
      <c r="A24" s="185" t="s">
        <v>417</v>
      </c>
      <c r="B24" s="186"/>
      <c r="C24" s="186"/>
      <c r="D24" s="186"/>
      <c r="E24" s="186"/>
      <c r="F24" s="186"/>
      <c r="G24" s="270"/>
      <c r="H24" s="270"/>
    </row>
    <row r="25" spans="1:8" x14ac:dyDescent="0.3">
      <c r="A25" s="357" t="s">
        <v>507</v>
      </c>
      <c r="B25" s="357"/>
      <c r="C25" s="357"/>
      <c r="D25" s="357"/>
      <c r="F25" s="267" t="s">
        <v>148</v>
      </c>
      <c r="G25" s="267"/>
    </row>
  </sheetData>
  <mergeCells count="4">
    <mergeCell ref="A3:F3"/>
    <mergeCell ref="A13:D13"/>
    <mergeCell ref="A15:F15"/>
    <mergeCell ref="A25:D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M104"/>
  <sheetViews>
    <sheetView showGridLines="0" zoomScaleNormal="100" workbookViewId="0"/>
  </sheetViews>
  <sheetFormatPr defaultRowHeight="16.5" x14ac:dyDescent="0.3"/>
  <cols>
    <col min="1" max="1" width="27.85546875" customWidth="1"/>
    <col min="2" max="2" width="12.140625" customWidth="1"/>
    <col min="3" max="3" width="7.7109375" style="45" customWidth="1"/>
    <col min="4" max="8" width="7.7109375" customWidth="1"/>
    <col min="9" max="9" width="11.42578125" bestFit="1" customWidth="1"/>
    <col min="10" max="10" width="14.140625" customWidth="1"/>
    <col min="11" max="11" width="11.7109375" bestFit="1" customWidth="1"/>
  </cols>
  <sheetData>
    <row r="1" spans="1:11" s="29" customFormat="1" x14ac:dyDescent="0.3">
      <c r="A1" s="253"/>
      <c r="C1" s="45"/>
    </row>
    <row r="2" spans="1:11" s="29" customFormat="1" x14ac:dyDescent="0.3">
      <c r="A2" s="253"/>
      <c r="C2" s="45"/>
    </row>
    <row r="3" spans="1:11" ht="17.25" thickBot="1" x14ac:dyDescent="0.35">
      <c r="A3" s="364" t="s">
        <v>4</v>
      </c>
      <c r="B3" s="364"/>
      <c r="C3" s="364"/>
      <c r="D3" s="364"/>
      <c r="E3" s="364"/>
      <c r="F3" s="364"/>
      <c r="G3" s="364"/>
      <c r="H3" s="364"/>
    </row>
    <row r="4" spans="1:11" x14ac:dyDescent="0.3">
      <c r="A4" s="85"/>
      <c r="B4" s="88" t="s">
        <v>5</v>
      </c>
      <c r="C4" s="87">
        <v>2018</v>
      </c>
      <c r="D4" s="87">
        <v>2018</v>
      </c>
      <c r="E4" s="87">
        <v>2019</v>
      </c>
      <c r="F4" s="87">
        <v>2020</v>
      </c>
      <c r="G4" s="87">
        <v>2021</v>
      </c>
      <c r="H4" s="200">
        <v>2022</v>
      </c>
    </row>
    <row r="5" spans="1:11" ht="15" customHeight="1" x14ac:dyDescent="0.3">
      <c r="A5" s="82"/>
      <c r="B5" s="83"/>
      <c r="C5" s="84" t="s">
        <v>139</v>
      </c>
      <c r="D5" s="84" t="s">
        <v>2</v>
      </c>
      <c r="E5" s="84" t="s">
        <v>2</v>
      </c>
      <c r="F5" s="84" t="s">
        <v>2</v>
      </c>
      <c r="G5" s="84" t="s">
        <v>2</v>
      </c>
      <c r="H5" s="261" t="s">
        <v>2</v>
      </c>
    </row>
    <row r="6" spans="1:11" ht="15" customHeight="1" x14ac:dyDescent="0.3">
      <c r="A6" s="365" t="s">
        <v>330</v>
      </c>
      <c r="B6" s="365"/>
      <c r="C6" s="365"/>
      <c r="D6" s="365"/>
      <c r="E6" s="365"/>
      <c r="F6" s="365"/>
      <c r="G6" s="365"/>
      <c r="H6" s="367"/>
    </row>
    <row r="7" spans="1:11" ht="15" customHeight="1" x14ac:dyDescent="0.3">
      <c r="A7" s="203" t="s">
        <v>6</v>
      </c>
      <c r="B7" s="204" t="s">
        <v>7</v>
      </c>
      <c r="C7" s="205">
        <v>-629.45699999999999</v>
      </c>
      <c r="D7" s="262">
        <v>-0.69783206514708995</v>
      </c>
      <c r="E7" s="262">
        <v>0</v>
      </c>
      <c r="F7" s="262">
        <v>0</v>
      </c>
      <c r="G7" s="262">
        <v>0</v>
      </c>
      <c r="H7" s="258">
        <v>0</v>
      </c>
    </row>
    <row r="8" spans="1:11" ht="15" customHeight="1" x14ac:dyDescent="0.3">
      <c r="A8" s="203" t="s">
        <v>8</v>
      </c>
      <c r="B8" s="205" t="s">
        <v>9</v>
      </c>
      <c r="C8" s="205">
        <v>-910.28200000000004</v>
      </c>
      <c r="D8" s="250">
        <v>-1.0091618139542866</v>
      </c>
      <c r="E8" s="250">
        <v>-0.58661298210474166</v>
      </c>
      <c r="F8" s="250">
        <v>-0.75129575069702237</v>
      </c>
      <c r="G8" s="250">
        <v>-0.78168583716224649</v>
      </c>
      <c r="H8" s="259">
        <v>-0.80950671081846504</v>
      </c>
    </row>
    <row r="9" spans="1:11" ht="15" customHeight="1" x14ac:dyDescent="0.3">
      <c r="A9" s="203" t="s">
        <v>10</v>
      </c>
      <c r="B9" s="205" t="s">
        <v>11</v>
      </c>
      <c r="C9" s="205" t="s">
        <v>3</v>
      </c>
      <c r="D9" s="251" t="s">
        <v>3</v>
      </c>
      <c r="E9" s="251" t="s">
        <v>3</v>
      </c>
      <c r="F9" s="251"/>
      <c r="G9" s="251"/>
      <c r="H9" s="259"/>
    </row>
    <row r="10" spans="1:11" ht="15" customHeight="1" x14ac:dyDescent="0.3">
      <c r="A10" s="203" t="s">
        <v>12</v>
      </c>
      <c r="B10" s="205" t="s">
        <v>13</v>
      </c>
      <c r="C10" s="205">
        <v>117.15900000000001</v>
      </c>
      <c r="D10" s="250">
        <v>0.12988545193804807</v>
      </c>
      <c r="E10" s="250">
        <v>0.3871829293129701</v>
      </c>
      <c r="F10" s="250">
        <v>0.35612972445750474</v>
      </c>
      <c r="G10" s="250">
        <v>0.29251959481362444</v>
      </c>
      <c r="H10" s="259">
        <v>0.22289538498932529</v>
      </c>
    </row>
    <row r="11" spans="1:11" ht="15" customHeight="1" x14ac:dyDescent="0.3">
      <c r="A11" s="203" t="s">
        <v>14</v>
      </c>
      <c r="B11" s="205" t="s">
        <v>15</v>
      </c>
      <c r="C11" s="205">
        <v>163.666</v>
      </c>
      <c r="D11" s="250">
        <v>0.18144429686914854</v>
      </c>
      <c r="E11" s="250">
        <v>0.19943005279177156</v>
      </c>
      <c r="F11" s="250">
        <v>0.39516602623951769</v>
      </c>
      <c r="G11" s="250">
        <v>0.48916624234862216</v>
      </c>
      <c r="H11" s="260">
        <v>0.58661132582913977</v>
      </c>
    </row>
    <row r="12" spans="1:11" ht="15" customHeight="1" x14ac:dyDescent="0.3">
      <c r="A12" s="365" t="s">
        <v>16</v>
      </c>
      <c r="B12" s="365"/>
      <c r="C12" s="365"/>
      <c r="D12" s="365"/>
      <c r="E12" s="365"/>
      <c r="F12" s="365"/>
      <c r="G12" s="365"/>
      <c r="H12" s="367"/>
    </row>
    <row r="13" spans="1:11" ht="15" customHeight="1" x14ac:dyDescent="0.3">
      <c r="A13" s="14" t="s">
        <v>17</v>
      </c>
      <c r="B13" s="205" t="s">
        <v>18</v>
      </c>
      <c r="C13" s="205">
        <v>36016.546000000002</v>
      </c>
      <c r="D13" s="251">
        <v>39.928860390217544</v>
      </c>
      <c r="E13" s="251">
        <v>39.065478104750419</v>
      </c>
      <c r="F13" s="251">
        <v>38.407430422461047</v>
      </c>
      <c r="G13" s="251">
        <v>37.908241669741948</v>
      </c>
      <c r="H13" s="252">
        <v>37.727048131654001</v>
      </c>
    </row>
    <row r="14" spans="1:11" ht="15" customHeight="1" x14ac:dyDescent="0.3">
      <c r="A14" s="14" t="s">
        <v>19</v>
      </c>
      <c r="B14" s="205" t="s">
        <v>200</v>
      </c>
      <c r="C14" s="205">
        <v>36646.002999999997</v>
      </c>
      <c r="D14" s="251">
        <v>40.626692455364626</v>
      </c>
      <c r="E14" s="251">
        <v>39.065478104750426</v>
      </c>
      <c r="F14" s="251">
        <v>38.407430422461054</v>
      </c>
      <c r="G14" s="251">
        <v>37.908241669741962</v>
      </c>
      <c r="H14" s="252">
        <v>37.727047837618102</v>
      </c>
      <c r="K14" s="45"/>
    </row>
    <row r="15" spans="1:11" ht="15" customHeight="1" x14ac:dyDescent="0.3">
      <c r="A15" s="14" t="s">
        <v>440</v>
      </c>
      <c r="B15" s="205" t="s">
        <v>323</v>
      </c>
      <c r="C15" s="205">
        <f>C7</f>
        <v>-629.45699999999999</v>
      </c>
      <c r="D15" s="251">
        <f>D13-D14</f>
        <v>-0.6978320651470824</v>
      </c>
      <c r="E15" s="251">
        <f>E13-E14</f>
        <v>0</v>
      </c>
      <c r="F15" s="251">
        <f>F13-F14</f>
        <v>0</v>
      </c>
      <c r="G15" s="251">
        <f>G13-G14</f>
        <v>0</v>
      </c>
      <c r="H15" s="252">
        <f>H13-H14</f>
        <v>2.940358996283976E-7</v>
      </c>
    </row>
    <row r="16" spans="1:11" ht="15" customHeight="1" x14ac:dyDescent="0.3">
      <c r="A16" s="14" t="s">
        <v>22</v>
      </c>
      <c r="B16" s="205" t="s">
        <v>69</v>
      </c>
      <c r="C16" s="205">
        <v>1175.694</v>
      </c>
      <c r="D16" s="251">
        <v>1.3034043183268162</v>
      </c>
      <c r="E16" s="251">
        <v>1.1649374953536096</v>
      </c>
      <c r="F16" s="251">
        <v>1.0556897100604072</v>
      </c>
      <c r="G16" s="251">
        <v>0.99960826967788152</v>
      </c>
      <c r="H16" s="252">
        <v>0.99403393914833016</v>
      </c>
    </row>
    <row r="17" spans="1:13" ht="15" customHeight="1" x14ac:dyDescent="0.3">
      <c r="A17" s="14" t="s">
        <v>24</v>
      </c>
      <c r="B17" s="206" t="s">
        <v>25</v>
      </c>
      <c r="C17" s="250">
        <f>C15+C16</f>
        <v>546.23699999999997</v>
      </c>
      <c r="D17" s="250">
        <v>0.60557225317972629</v>
      </c>
      <c r="E17" s="250">
        <f>E15+E16</f>
        <v>1.1649374953536096</v>
      </c>
      <c r="F17" s="250">
        <f t="shared" ref="F17:H17" si="0">F15+F16</f>
        <v>1.0556897100604072</v>
      </c>
      <c r="G17" s="250">
        <f t="shared" si="0"/>
        <v>0.99960826967788152</v>
      </c>
      <c r="H17" s="259">
        <f t="shared" si="0"/>
        <v>0.99403423318422979</v>
      </c>
    </row>
    <row r="18" spans="1:13" ht="15" customHeight="1" x14ac:dyDescent="0.3">
      <c r="A18" s="14" t="s">
        <v>26</v>
      </c>
      <c r="B18" s="206" t="s">
        <v>27</v>
      </c>
      <c r="C18" s="205">
        <v>0</v>
      </c>
      <c r="D18" s="251">
        <v>0</v>
      </c>
      <c r="E18" s="251">
        <v>0</v>
      </c>
      <c r="F18" s="251">
        <v>0</v>
      </c>
      <c r="G18" s="251">
        <v>0</v>
      </c>
      <c r="H18" s="257">
        <v>0</v>
      </c>
    </row>
    <row r="19" spans="1:13" ht="15" customHeight="1" x14ac:dyDescent="0.3">
      <c r="A19" s="365" t="s">
        <v>28</v>
      </c>
      <c r="B19" s="365"/>
      <c r="C19" s="365"/>
      <c r="D19" s="365"/>
      <c r="E19" s="365"/>
      <c r="F19" s="365"/>
      <c r="G19" s="365"/>
      <c r="H19" s="367"/>
    </row>
    <row r="20" spans="1:13" ht="15" customHeight="1" x14ac:dyDescent="0.3">
      <c r="A20" s="207" t="s">
        <v>304</v>
      </c>
      <c r="B20" s="208"/>
      <c r="C20" s="263">
        <f>C21+C22+C23</f>
        <v>16382.036</v>
      </c>
      <c r="D20" s="251">
        <f>D21+D22+D23</f>
        <v>18.16154242973543</v>
      </c>
      <c r="E20" s="251">
        <f>E21+E22+E23</f>
        <v>18.373835387876461</v>
      </c>
      <c r="F20" s="251">
        <f t="shared" ref="F20:H20" si="1">F21+F22+F23</f>
        <v>18.262105997725559</v>
      </c>
      <c r="G20" s="251">
        <f t="shared" si="1"/>
        <v>17.899384648503613</v>
      </c>
      <c r="H20" s="252">
        <f t="shared" si="1"/>
        <v>17.708443870318895</v>
      </c>
    </row>
    <row r="21" spans="1:13" ht="15" customHeight="1" x14ac:dyDescent="0.3">
      <c r="A21" s="14" t="s">
        <v>29</v>
      </c>
      <c r="B21" s="205" t="s">
        <v>30</v>
      </c>
      <c r="C21" s="263">
        <v>9803.1470000000008</v>
      </c>
      <c r="D21" s="251">
        <v>10.868018492050291</v>
      </c>
      <c r="E21" s="251">
        <v>11.029619519784005</v>
      </c>
      <c r="F21" s="251">
        <v>10.93989178907546</v>
      </c>
      <c r="G21" s="251">
        <v>10.614346843928582</v>
      </c>
      <c r="H21" s="252">
        <v>10.496731471615369</v>
      </c>
      <c r="I21" s="21"/>
      <c r="J21" s="21"/>
      <c r="K21" s="21"/>
      <c r="L21" s="21"/>
      <c r="M21" s="21"/>
    </row>
    <row r="22" spans="1:13" ht="15" customHeight="1" x14ac:dyDescent="0.3">
      <c r="A22" s="14" t="s">
        <v>31</v>
      </c>
      <c r="B22" s="205" t="s">
        <v>32</v>
      </c>
      <c r="C22" s="263">
        <v>6578.8890000000001</v>
      </c>
      <c r="D22" s="251">
        <v>7.293523937685138</v>
      </c>
      <c r="E22" s="251">
        <v>7.344215868092455</v>
      </c>
      <c r="F22" s="251">
        <v>7.3222142086500979</v>
      </c>
      <c r="G22" s="251">
        <v>7.2850378045750297</v>
      </c>
      <c r="H22" s="252">
        <v>7.2117123987035239</v>
      </c>
    </row>
    <row r="23" spans="1:13" ht="15" customHeight="1" x14ac:dyDescent="0.3">
      <c r="A23" s="14" t="s">
        <v>33</v>
      </c>
      <c r="B23" s="205" t="s">
        <v>34</v>
      </c>
      <c r="C23" s="263">
        <v>0</v>
      </c>
      <c r="D23" s="251">
        <v>0</v>
      </c>
      <c r="E23" s="251">
        <v>0</v>
      </c>
      <c r="F23" s="251">
        <v>0</v>
      </c>
      <c r="G23" s="251">
        <v>0</v>
      </c>
      <c r="H23" s="252">
        <v>0</v>
      </c>
    </row>
    <row r="24" spans="1:13" ht="15" customHeight="1" x14ac:dyDescent="0.3">
      <c r="A24" s="14" t="s">
        <v>35</v>
      </c>
      <c r="B24" s="205" t="s">
        <v>36</v>
      </c>
      <c r="C24" s="263">
        <v>13356.520999999999</v>
      </c>
      <c r="D24" s="251">
        <v>14.807379427999805</v>
      </c>
      <c r="E24" s="251">
        <v>14.656319501440834</v>
      </c>
      <c r="F24" s="251">
        <v>14.424595181609618</v>
      </c>
      <c r="G24" s="251">
        <v>14.282897409251735</v>
      </c>
      <c r="H24" s="252">
        <v>14.246701869963513</v>
      </c>
    </row>
    <row r="25" spans="1:13" ht="15" customHeight="1" x14ac:dyDescent="0.3">
      <c r="A25" s="14" t="s">
        <v>37</v>
      </c>
      <c r="B25" s="205" t="s">
        <v>38</v>
      </c>
      <c r="C25" s="263">
        <v>654.41899999999998</v>
      </c>
      <c r="D25" s="251">
        <v>0.72550557423540196</v>
      </c>
      <c r="E25" s="251">
        <v>0.63132148783652475</v>
      </c>
      <c r="F25" s="251">
        <v>0.57209492954358676</v>
      </c>
      <c r="G25" s="251">
        <v>0.54870844701966548</v>
      </c>
      <c r="H25" s="252">
        <v>0.53247902240535161</v>
      </c>
    </row>
    <row r="26" spans="1:13" ht="15" customHeight="1" x14ac:dyDescent="0.3">
      <c r="A26" s="14" t="s">
        <v>39</v>
      </c>
      <c r="B26" s="206" t="s">
        <v>40</v>
      </c>
      <c r="C26" s="263">
        <f>C27-C20-C24-C25</f>
        <v>5623.5700000000033</v>
      </c>
      <c r="D26" s="251">
        <f t="shared" ref="D26:H26" si="2">D27-D20-D24-D25</f>
        <v>6.2344329582469058</v>
      </c>
      <c r="E26" s="251">
        <f t="shared" si="2"/>
        <v>5.404001727596599</v>
      </c>
      <c r="F26" s="251">
        <f t="shared" si="2"/>
        <v>5.1486343135822832</v>
      </c>
      <c r="G26" s="251">
        <f t="shared" si="2"/>
        <v>5.1772511649669344</v>
      </c>
      <c r="H26" s="252">
        <f t="shared" si="2"/>
        <v>5.2394233689662419</v>
      </c>
    </row>
    <row r="27" spans="1:13" ht="15" customHeight="1" x14ac:dyDescent="0.3">
      <c r="A27" s="14" t="s">
        <v>41</v>
      </c>
      <c r="B27" s="205" t="s">
        <v>18</v>
      </c>
      <c r="C27" s="263">
        <f>C13</f>
        <v>36016.546000000002</v>
      </c>
      <c r="D27" s="251">
        <f>D13</f>
        <v>39.928860390217544</v>
      </c>
      <c r="E27" s="251">
        <f t="shared" ref="E27:H27" si="3">E13</f>
        <v>39.065478104750419</v>
      </c>
      <c r="F27" s="251">
        <f t="shared" si="3"/>
        <v>38.407430422461047</v>
      </c>
      <c r="G27" s="251">
        <f t="shared" si="3"/>
        <v>37.908241669741948</v>
      </c>
      <c r="H27" s="252">
        <f t="shared" si="3"/>
        <v>37.727048131654001</v>
      </c>
    </row>
    <row r="28" spans="1:13" ht="15" customHeight="1" x14ac:dyDescent="0.3">
      <c r="A28" s="209" t="s">
        <v>42</v>
      </c>
      <c r="B28" s="206" t="s">
        <v>43</v>
      </c>
      <c r="C28" s="263">
        <f>C21+C22+C23+C24</f>
        <v>29738.557000000001</v>
      </c>
      <c r="D28" s="251">
        <f t="shared" ref="D28" si="4">D21+D22+D23+D24</f>
        <v>32.968921857735239</v>
      </c>
      <c r="E28" s="251">
        <f>E21+E22+E23+E24</f>
        <v>33.030154889317295</v>
      </c>
      <c r="F28" s="251">
        <f>F21+F22+F23+F24</f>
        <v>32.686701179335174</v>
      </c>
      <c r="G28" s="251">
        <f>G21+G22+G23+G24</f>
        <v>32.182282057755344</v>
      </c>
      <c r="H28" s="257">
        <f>H21+H22+H23+H24</f>
        <v>31.955145740282408</v>
      </c>
    </row>
    <row r="29" spans="1:13" ht="15" customHeight="1" x14ac:dyDescent="0.3">
      <c r="A29" s="365" t="s">
        <v>44</v>
      </c>
      <c r="B29" s="365"/>
      <c r="C29" s="365"/>
      <c r="D29" s="365"/>
      <c r="E29" s="365"/>
      <c r="F29" s="365"/>
      <c r="G29" s="365"/>
      <c r="H29" s="367"/>
    </row>
    <row r="30" spans="1:13" ht="15" customHeight="1" x14ac:dyDescent="0.3">
      <c r="A30" s="14" t="s">
        <v>45</v>
      </c>
      <c r="B30" s="205" t="s">
        <v>46</v>
      </c>
      <c r="C30" s="263">
        <f t="shared" ref="C30:H30" si="5">C31+C32</f>
        <v>13287.671</v>
      </c>
      <c r="D30" s="251">
        <f t="shared" si="5"/>
        <v>14.731050564097465</v>
      </c>
      <c r="E30" s="251">
        <f>E31+E32</f>
        <v>14.837246152452742</v>
      </c>
      <c r="F30" s="251">
        <f t="shared" si="5"/>
        <v>14.55451797746896</v>
      </c>
      <c r="G30" s="251">
        <f t="shared" si="5"/>
        <v>14.449321203893383</v>
      </c>
      <c r="H30" s="252">
        <f t="shared" si="5"/>
        <v>14.143108023404512</v>
      </c>
    </row>
    <row r="31" spans="1:13" ht="15" customHeight="1" x14ac:dyDescent="0.3">
      <c r="A31" s="14" t="s">
        <v>47</v>
      </c>
      <c r="B31" s="205" t="s">
        <v>48</v>
      </c>
      <c r="C31" s="263">
        <v>8395.11</v>
      </c>
      <c r="D31" s="251">
        <v>9.3070328051590288</v>
      </c>
      <c r="E31" s="251">
        <v>9.3576003333232318</v>
      </c>
      <c r="F31" s="251">
        <v>9.5426740478382399</v>
      </c>
      <c r="G31" s="251">
        <v>9.3792839617869195</v>
      </c>
      <c r="H31" s="252">
        <v>9.2457607291025727</v>
      </c>
    </row>
    <row r="32" spans="1:13" ht="15" customHeight="1" x14ac:dyDescent="0.3">
      <c r="A32" s="14" t="s">
        <v>49</v>
      </c>
      <c r="B32" s="205" t="s">
        <v>50</v>
      </c>
      <c r="C32" s="263">
        <v>4892.5609999999997</v>
      </c>
      <c r="D32" s="251">
        <v>5.4240177589384366</v>
      </c>
      <c r="E32" s="251">
        <v>5.4796458191295097</v>
      </c>
      <c r="F32" s="251">
        <v>5.0118439296307198</v>
      </c>
      <c r="G32" s="251">
        <v>5.0700372421064639</v>
      </c>
      <c r="H32" s="252">
        <v>4.8973472943019383</v>
      </c>
    </row>
    <row r="33" spans="1:13" ht="15" customHeight="1" x14ac:dyDescent="0.3">
      <c r="A33" s="14" t="s">
        <v>51</v>
      </c>
      <c r="B33" s="205" t="s">
        <v>471</v>
      </c>
      <c r="C33" s="263">
        <v>16334.163</v>
      </c>
      <c r="D33" s="251">
        <v>18.1084692024065</v>
      </c>
      <c r="E33" s="251">
        <v>17.692757123777088</v>
      </c>
      <c r="F33" s="251">
        <v>17.118602701845553</v>
      </c>
      <c r="G33" s="251">
        <v>16.752364987783803</v>
      </c>
      <c r="H33" s="252">
        <v>16.521339195699067</v>
      </c>
    </row>
    <row r="34" spans="1:13" ht="15" customHeight="1" x14ac:dyDescent="0.3">
      <c r="A34" s="207" t="s">
        <v>52</v>
      </c>
      <c r="B34" s="206" t="s">
        <v>53</v>
      </c>
      <c r="C34" s="263">
        <v>183.75399999999999</v>
      </c>
      <c r="D34" s="251">
        <v>0.20371436539594981</v>
      </c>
      <c r="E34" s="251">
        <v>0.18440778716087164</v>
      </c>
      <c r="F34" s="251">
        <v>0.1674245995330213</v>
      </c>
      <c r="G34" s="251">
        <v>0.16241728559599738</v>
      </c>
      <c r="H34" s="252">
        <v>0.16032748559959956</v>
      </c>
    </row>
    <row r="35" spans="1:13" x14ac:dyDescent="0.3">
      <c r="A35" s="14" t="s">
        <v>54</v>
      </c>
      <c r="B35" s="145" t="s">
        <v>317</v>
      </c>
      <c r="C35" s="263">
        <v>4477.8370000000004</v>
      </c>
      <c r="D35" s="251">
        <v>4.9642441677541917</v>
      </c>
      <c r="E35" s="251">
        <v>4.9418227464156894</v>
      </c>
      <c r="F35" s="251">
        <v>4.8186565836542998</v>
      </c>
      <c r="G35" s="251">
        <v>4.7841124648624369</v>
      </c>
      <c r="H35" s="252">
        <v>4.7722026744454551</v>
      </c>
    </row>
    <row r="36" spans="1:13" ht="15" customHeight="1" x14ac:dyDescent="0.3">
      <c r="A36" s="14" t="s">
        <v>55</v>
      </c>
      <c r="B36" s="205" t="s">
        <v>56</v>
      </c>
      <c r="C36" s="263">
        <v>11856.325999999999</v>
      </c>
      <c r="D36" s="251">
        <v>13.144225034652305</v>
      </c>
      <c r="E36" s="251">
        <v>12.7509343773614</v>
      </c>
      <c r="F36" s="251">
        <v>12.299946118191254</v>
      </c>
      <c r="G36" s="251">
        <v>11.968252522921365</v>
      </c>
      <c r="H36" s="252">
        <v>11.749136521253615</v>
      </c>
    </row>
    <row r="37" spans="1:13" ht="15" customHeight="1" x14ac:dyDescent="0.3">
      <c r="A37" s="14" t="s">
        <v>57</v>
      </c>
      <c r="B37" s="205" t="s">
        <v>329</v>
      </c>
      <c r="C37" s="263">
        <f t="shared" ref="C37:D37" si="6">C16</f>
        <v>1175.694</v>
      </c>
      <c r="D37" s="251">
        <f t="shared" si="6"/>
        <v>1.3034043183268162</v>
      </c>
      <c r="E37" s="251">
        <f>E16</f>
        <v>1.1649374953536096</v>
      </c>
      <c r="F37" s="251">
        <f>F16</f>
        <v>1.0556897100604072</v>
      </c>
      <c r="G37" s="251">
        <f t="shared" ref="G37:H37" si="7">G16</f>
        <v>0.99960826967788152</v>
      </c>
      <c r="H37" s="251">
        <f t="shared" si="7"/>
        <v>0.99403393914833016</v>
      </c>
    </row>
    <row r="38" spans="1:13" ht="15" customHeight="1" x14ac:dyDescent="0.3">
      <c r="A38" s="14" t="s">
        <v>59</v>
      </c>
      <c r="B38" s="205" t="s">
        <v>60</v>
      </c>
      <c r="C38" s="263">
        <v>399.25799999999998</v>
      </c>
      <c r="D38" s="251">
        <v>0.44262758959944337</v>
      </c>
      <c r="E38" s="251">
        <v>0.53551027730697509</v>
      </c>
      <c r="F38" s="251">
        <v>0.51025925242604531</v>
      </c>
      <c r="G38" s="251">
        <v>0.46697307047698661</v>
      </c>
      <c r="H38" s="252">
        <v>0.4102709390929028</v>
      </c>
    </row>
    <row r="39" spans="1:13" ht="15" customHeight="1" x14ac:dyDescent="0.3">
      <c r="A39" s="14" t="s">
        <v>61</v>
      </c>
      <c r="B39" s="205" t="s">
        <v>328</v>
      </c>
      <c r="C39" s="263">
        <v>3218.174</v>
      </c>
      <c r="D39" s="251">
        <v>3.5677496769797958</v>
      </c>
      <c r="E39" s="251">
        <v>2.6695962842374201</v>
      </c>
      <c r="F39" s="251">
        <v>2.6731250450229909</v>
      </c>
      <c r="G39" s="251">
        <v>2.5070471152021705</v>
      </c>
      <c r="H39" s="252">
        <v>3.0815673999529007</v>
      </c>
    </row>
    <row r="40" spans="1:13" s="29" customFormat="1" ht="15" customHeight="1" x14ac:dyDescent="0.3">
      <c r="A40" s="207" t="s">
        <v>141</v>
      </c>
      <c r="B40" s="205" t="s">
        <v>144</v>
      </c>
      <c r="C40" s="263">
        <v>324.83999999999997</v>
      </c>
      <c r="D40" s="251">
        <v>0.3601258990564577</v>
      </c>
      <c r="E40" s="251">
        <v>0.25857094189532209</v>
      </c>
      <c r="F40" s="251">
        <v>0.1329556056961404</v>
      </c>
      <c r="G40" s="251">
        <v>0.1009588439276117</v>
      </c>
      <c r="H40" s="252">
        <v>0.11532058636567054</v>
      </c>
    </row>
    <row r="41" spans="1:13" ht="15" customHeight="1" x14ac:dyDescent="0.3">
      <c r="A41" s="14" t="s">
        <v>142</v>
      </c>
      <c r="B41" s="206" t="s">
        <v>63</v>
      </c>
      <c r="C41" s="263">
        <f>C42-C31-C32-C35-C36-C37-C38-C39-C40</f>
        <v>1906.202999999997</v>
      </c>
      <c r="D41" s="251">
        <f>D42-D31-D32-D35-D36-D37-D38-D39-D40</f>
        <v>2.1132652048981519</v>
      </c>
      <c r="E41" s="251">
        <f>E42-E31-E32-E35-E36-E37-E38-E39-E40</f>
        <v>1.9068598297272679</v>
      </c>
      <c r="F41" s="251">
        <f t="shared" ref="F41:H41" si="8">F42-F31-F32-F35-F36-F37-F38-F39-F40</f>
        <v>2.3622801299409564</v>
      </c>
      <c r="G41" s="251">
        <f t="shared" si="8"/>
        <v>2.6319681787801255</v>
      </c>
      <c r="H41" s="252">
        <f t="shared" si="8"/>
        <v>2.4614077539547186</v>
      </c>
      <c r="I41" s="26"/>
    </row>
    <row r="42" spans="1:13" ht="15" customHeight="1" x14ac:dyDescent="0.3">
      <c r="A42" s="14" t="s">
        <v>143</v>
      </c>
      <c r="B42" s="205" t="s">
        <v>20</v>
      </c>
      <c r="C42" s="263">
        <f>C14</f>
        <v>36646.002999999997</v>
      </c>
      <c r="D42" s="251">
        <f t="shared" ref="D42" si="9">D14</f>
        <v>40.626692455364626</v>
      </c>
      <c r="E42" s="251">
        <f>E14</f>
        <v>39.065478104750426</v>
      </c>
      <c r="F42" s="251">
        <f>F14</f>
        <v>38.407430422461054</v>
      </c>
      <c r="G42" s="251">
        <f>G14</f>
        <v>37.908241669741962</v>
      </c>
      <c r="H42" s="252">
        <f>H14</f>
        <v>37.727047837618102</v>
      </c>
      <c r="I42" s="21"/>
      <c r="J42" s="21"/>
      <c r="K42" s="21"/>
      <c r="L42" s="21"/>
    </row>
    <row r="43" spans="1:13" ht="15" customHeight="1" x14ac:dyDescent="0.3">
      <c r="A43" s="82" t="s">
        <v>64</v>
      </c>
      <c r="B43" s="309" t="s">
        <v>65</v>
      </c>
      <c r="C43" s="340">
        <v>17445.731</v>
      </c>
      <c r="D43" s="341">
        <f>C43/'1a'!C7/10</f>
        <v>19.340781803571346</v>
      </c>
      <c r="E43" s="341">
        <v>19.24087067602564</v>
      </c>
      <c r="F43" s="341">
        <v>19.200647788876811</v>
      </c>
      <c r="G43" s="341">
        <v>18.891253465025407</v>
      </c>
      <c r="H43" s="257">
        <v>18.71202085654722</v>
      </c>
    </row>
    <row r="44" spans="1:13" ht="10.5" customHeight="1" x14ac:dyDescent="0.3">
      <c r="A44" s="210" t="s">
        <v>331</v>
      </c>
      <c r="B44" s="210"/>
      <c r="C44" s="211"/>
      <c r="D44" s="212"/>
      <c r="E44" s="212"/>
      <c r="F44" s="359" t="s">
        <v>303</v>
      </c>
      <c r="G44" s="359"/>
      <c r="H44" s="359"/>
    </row>
    <row r="45" spans="1:13" ht="19.5" customHeight="1" x14ac:dyDescent="0.3">
      <c r="A45" s="360" t="s">
        <v>332</v>
      </c>
      <c r="B45" s="360"/>
      <c r="C45" s="360"/>
      <c r="D45" s="360"/>
      <c r="E45" s="360"/>
      <c r="F45" s="360"/>
      <c r="G45" s="360"/>
      <c r="H45" s="213"/>
    </row>
    <row r="46" spans="1:13" ht="19.5" customHeight="1" x14ac:dyDescent="0.3">
      <c r="A46" s="360" t="s">
        <v>66</v>
      </c>
      <c r="B46" s="361"/>
      <c r="C46" s="361"/>
      <c r="D46" s="361"/>
      <c r="E46" s="361"/>
      <c r="F46" s="361"/>
      <c r="G46" s="361"/>
      <c r="H46" s="213"/>
    </row>
    <row r="47" spans="1:13" ht="21.75" customHeight="1" x14ac:dyDescent="0.3">
      <c r="A47" s="358" t="s">
        <v>145</v>
      </c>
      <c r="B47" s="362"/>
      <c r="C47" s="362"/>
      <c r="D47" s="362"/>
      <c r="E47" s="362"/>
      <c r="F47" s="362"/>
      <c r="G47" s="362"/>
      <c r="H47" s="213"/>
      <c r="J47" s="21"/>
      <c r="K47" s="21"/>
      <c r="L47" s="21"/>
      <c r="M47" s="21"/>
    </row>
    <row r="48" spans="1:13" ht="10.5" customHeight="1" x14ac:dyDescent="0.3">
      <c r="A48" s="360" t="s">
        <v>67</v>
      </c>
      <c r="B48" s="363"/>
      <c r="C48" s="363"/>
      <c r="D48" s="363"/>
      <c r="E48" s="363"/>
      <c r="F48" s="363"/>
      <c r="G48" s="363"/>
      <c r="H48" s="213"/>
    </row>
    <row r="49" spans="1:8" ht="11.25" customHeight="1" x14ac:dyDescent="0.3">
      <c r="A49" s="358" t="s">
        <v>68</v>
      </c>
      <c r="B49" s="358"/>
      <c r="C49" s="358"/>
      <c r="D49" s="358"/>
      <c r="E49" s="358"/>
      <c r="F49" s="358"/>
      <c r="G49" s="358"/>
      <c r="H49" s="213"/>
    </row>
    <row r="50" spans="1:8" ht="12" customHeight="1" x14ac:dyDescent="0.3">
      <c r="A50" s="358" t="s">
        <v>146</v>
      </c>
      <c r="B50" s="358"/>
      <c r="C50" s="358"/>
      <c r="D50" s="358"/>
      <c r="E50" s="358"/>
      <c r="F50" s="358"/>
      <c r="G50" s="358"/>
      <c r="H50" s="358"/>
    </row>
    <row r="51" spans="1:8" s="29" customFormat="1" ht="23.25" customHeight="1" x14ac:dyDescent="0.3">
      <c r="A51" s="358"/>
      <c r="B51" s="358"/>
      <c r="C51" s="358"/>
      <c r="D51" s="358"/>
      <c r="E51" s="358"/>
      <c r="F51" s="358"/>
      <c r="G51" s="358"/>
      <c r="H51" s="358"/>
    </row>
    <row r="52" spans="1:8" s="29" customFormat="1" ht="36.75" customHeight="1" x14ac:dyDescent="0.3">
      <c r="A52" s="358"/>
      <c r="B52" s="358"/>
      <c r="C52" s="358"/>
      <c r="D52" s="358"/>
      <c r="E52" s="358"/>
      <c r="F52" s="358"/>
      <c r="G52" s="358"/>
      <c r="H52" s="358"/>
    </row>
    <row r="53" spans="1:8" s="29" customFormat="1" ht="23.25" customHeight="1" x14ac:dyDescent="0.3">
      <c r="A53" s="358"/>
      <c r="B53" s="358"/>
      <c r="C53" s="358"/>
      <c r="D53" s="358"/>
      <c r="E53" s="358"/>
      <c r="F53" s="358"/>
      <c r="G53" s="358"/>
      <c r="H53" s="358"/>
    </row>
    <row r="54" spans="1:8" x14ac:dyDescent="0.3">
      <c r="A54" s="45"/>
      <c r="B54" s="45"/>
      <c r="D54" s="45"/>
      <c r="E54" s="45"/>
      <c r="F54" s="45"/>
      <c r="G54" s="45"/>
      <c r="H54" s="45"/>
    </row>
    <row r="55" spans="1:8" ht="17.25" thickBot="1" x14ac:dyDescent="0.35">
      <c r="A55" s="364" t="s">
        <v>201</v>
      </c>
      <c r="B55" s="364"/>
      <c r="C55" s="364"/>
      <c r="D55" s="364"/>
      <c r="E55" s="364"/>
      <c r="F55" s="364"/>
      <c r="G55" s="364"/>
      <c r="H55" s="364"/>
    </row>
    <row r="56" spans="1:8" x14ac:dyDescent="0.3">
      <c r="A56" s="85"/>
      <c r="B56" s="86" t="s">
        <v>169</v>
      </c>
      <c r="C56" s="87">
        <f t="shared" ref="C56:H56" si="10">C4</f>
        <v>2018</v>
      </c>
      <c r="D56" s="87">
        <f t="shared" si="10"/>
        <v>2018</v>
      </c>
      <c r="E56" s="87">
        <f t="shared" si="10"/>
        <v>2019</v>
      </c>
      <c r="F56" s="87">
        <f t="shared" si="10"/>
        <v>2020</v>
      </c>
      <c r="G56" s="87">
        <f t="shared" si="10"/>
        <v>2021</v>
      </c>
      <c r="H56" s="200">
        <f t="shared" si="10"/>
        <v>2022</v>
      </c>
    </row>
    <row r="57" spans="1:8" x14ac:dyDescent="0.3">
      <c r="A57" s="82"/>
      <c r="B57" s="83"/>
      <c r="C57" s="84" t="s">
        <v>139</v>
      </c>
      <c r="D57" s="84" t="s">
        <v>152</v>
      </c>
      <c r="E57" s="84" t="s">
        <v>152</v>
      </c>
      <c r="F57" s="84" t="s">
        <v>152</v>
      </c>
      <c r="G57" s="84" t="s">
        <v>152</v>
      </c>
      <c r="H57" s="84" t="s">
        <v>152</v>
      </c>
    </row>
    <row r="58" spans="1:8" ht="16.5" customHeight="1" x14ac:dyDescent="0.3">
      <c r="A58" s="365" t="s">
        <v>202</v>
      </c>
      <c r="B58" s="365"/>
      <c r="C58" s="365"/>
      <c r="D58" s="365"/>
      <c r="E58" s="365"/>
      <c r="F58" s="365"/>
      <c r="G58" s="365"/>
      <c r="H58" s="365"/>
    </row>
    <row r="59" spans="1:8" x14ac:dyDescent="0.3">
      <c r="A59" s="12" t="s">
        <v>206</v>
      </c>
      <c r="B59" s="9" t="s">
        <v>7</v>
      </c>
      <c r="C59" s="342">
        <f t="shared" ref="C59:H63" si="11">C7</f>
        <v>-629.45699999999999</v>
      </c>
      <c r="D59" s="55">
        <f t="shared" si="11"/>
        <v>-0.69783206514708995</v>
      </c>
      <c r="E59" s="55">
        <f t="shared" si="11"/>
        <v>0</v>
      </c>
      <c r="F59" s="55">
        <f t="shared" si="11"/>
        <v>0</v>
      </c>
      <c r="G59" s="55">
        <f t="shared" si="11"/>
        <v>0</v>
      </c>
      <c r="H59" s="55">
        <f t="shared" si="11"/>
        <v>0</v>
      </c>
    </row>
    <row r="60" spans="1:8" x14ac:dyDescent="0.3">
      <c r="A60" s="12" t="s">
        <v>207</v>
      </c>
      <c r="B60" s="9" t="s">
        <v>9</v>
      </c>
      <c r="C60" s="342">
        <f t="shared" si="11"/>
        <v>-910.28200000000004</v>
      </c>
      <c r="D60" s="55">
        <f t="shared" si="11"/>
        <v>-1.0091618139542866</v>
      </c>
      <c r="E60" s="55">
        <f t="shared" si="11"/>
        <v>-0.58661298210474166</v>
      </c>
      <c r="F60" s="55">
        <f t="shared" si="11"/>
        <v>-0.75129575069702237</v>
      </c>
      <c r="G60" s="55">
        <f t="shared" si="11"/>
        <v>-0.78168583716224649</v>
      </c>
      <c r="H60" s="55">
        <f t="shared" si="11"/>
        <v>-0.80950671081846504</v>
      </c>
    </row>
    <row r="61" spans="1:8" x14ac:dyDescent="0.3">
      <c r="A61" s="12" t="s">
        <v>208</v>
      </c>
      <c r="B61" s="9" t="s">
        <v>11</v>
      </c>
      <c r="C61" s="342" t="str">
        <f t="shared" si="11"/>
        <v>-</v>
      </c>
      <c r="D61" s="55" t="str">
        <f t="shared" si="11"/>
        <v>-</v>
      </c>
      <c r="E61" s="55" t="str">
        <f t="shared" si="11"/>
        <v>-</v>
      </c>
      <c r="F61" s="55">
        <f t="shared" si="11"/>
        <v>0</v>
      </c>
      <c r="G61" s="55">
        <f t="shared" si="11"/>
        <v>0</v>
      </c>
      <c r="H61" s="55">
        <f t="shared" si="11"/>
        <v>0</v>
      </c>
    </row>
    <row r="62" spans="1:8" x14ac:dyDescent="0.3">
      <c r="A62" s="12" t="s">
        <v>209</v>
      </c>
      <c r="B62" s="9" t="s">
        <v>13</v>
      </c>
      <c r="C62" s="342">
        <f t="shared" si="11"/>
        <v>117.15900000000001</v>
      </c>
      <c r="D62" s="55">
        <f t="shared" si="11"/>
        <v>0.12988545193804807</v>
      </c>
      <c r="E62" s="55">
        <f t="shared" si="11"/>
        <v>0.3871829293129701</v>
      </c>
      <c r="F62" s="55">
        <f t="shared" si="11"/>
        <v>0.35612972445750474</v>
      </c>
      <c r="G62" s="55">
        <f t="shared" si="11"/>
        <v>0.29251959481362444</v>
      </c>
      <c r="H62" s="55">
        <f t="shared" si="11"/>
        <v>0.22289538498932529</v>
      </c>
    </row>
    <row r="63" spans="1:8" x14ac:dyDescent="0.3">
      <c r="A63" s="12" t="s">
        <v>210</v>
      </c>
      <c r="B63" s="9" t="s">
        <v>15</v>
      </c>
      <c r="C63" s="342">
        <f t="shared" si="11"/>
        <v>163.666</v>
      </c>
      <c r="D63" s="55">
        <f t="shared" si="11"/>
        <v>0.18144429686914854</v>
      </c>
      <c r="E63" s="55">
        <f t="shared" si="11"/>
        <v>0.19943005279177156</v>
      </c>
      <c r="F63" s="55">
        <f t="shared" si="11"/>
        <v>0.39516602623951769</v>
      </c>
      <c r="G63" s="55">
        <f t="shared" si="11"/>
        <v>0.48916624234862216</v>
      </c>
      <c r="H63" s="55">
        <f t="shared" si="11"/>
        <v>0.58661132582913977</v>
      </c>
    </row>
    <row r="64" spans="1:8" ht="16.5" customHeight="1" x14ac:dyDescent="0.3">
      <c r="A64" s="365" t="s">
        <v>203</v>
      </c>
      <c r="B64" s="365"/>
      <c r="C64" s="365"/>
      <c r="D64" s="365"/>
      <c r="E64" s="365"/>
      <c r="F64" s="365"/>
      <c r="G64" s="365"/>
      <c r="H64" s="365"/>
    </row>
    <row r="65" spans="1:8" x14ac:dyDescent="0.3">
      <c r="A65" s="13" t="s">
        <v>211</v>
      </c>
      <c r="B65" s="9" t="s">
        <v>18</v>
      </c>
      <c r="C65" s="342">
        <f t="shared" ref="C65:H67" si="12">C13</f>
        <v>36016.546000000002</v>
      </c>
      <c r="D65" s="55">
        <f t="shared" si="12"/>
        <v>39.928860390217544</v>
      </c>
      <c r="E65" s="55">
        <f t="shared" si="12"/>
        <v>39.065478104750419</v>
      </c>
      <c r="F65" s="55">
        <f t="shared" si="12"/>
        <v>38.407430422461047</v>
      </c>
      <c r="G65" s="55">
        <f t="shared" si="12"/>
        <v>37.908241669741948</v>
      </c>
      <c r="H65" s="55">
        <f t="shared" si="12"/>
        <v>37.727048131654001</v>
      </c>
    </row>
    <row r="66" spans="1:8" x14ac:dyDescent="0.3">
      <c r="A66" s="13" t="s">
        <v>212</v>
      </c>
      <c r="B66" s="9" t="s">
        <v>200</v>
      </c>
      <c r="C66" s="342">
        <f t="shared" si="12"/>
        <v>36646.002999999997</v>
      </c>
      <c r="D66" s="55">
        <f t="shared" si="12"/>
        <v>40.626692455364626</v>
      </c>
      <c r="E66" s="55">
        <f t="shared" si="12"/>
        <v>39.065478104750426</v>
      </c>
      <c r="F66" s="55">
        <f>F14</f>
        <v>38.407430422461054</v>
      </c>
      <c r="G66" s="55">
        <f>G14</f>
        <v>37.908241669741962</v>
      </c>
      <c r="H66" s="55">
        <f>H14</f>
        <v>37.727047837618102</v>
      </c>
    </row>
    <row r="67" spans="1:8" x14ac:dyDescent="0.3">
      <c r="A67" s="13" t="s">
        <v>213</v>
      </c>
      <c r="B67" s="9" t="s">
        <v>21</v>
      </c>
      <c r="C67" s="342">
        <f t="shared" si="12"/>
        <v>-629.45699999999999</v>
      </c>
      <c r="D67" s="55">
        <f t="shared" si="12"/>
        <v>-0.6978320651470824</v>
      </c>
      <c r="E67" s="55">
        <f t="shared" si="12"/>
        <v>0</v>
      </c>
      <c r="F67" s="55">
        <f t="shared" si="12"/>
        <v>0</v>
      </c>
      <c r="G67" s="55">
        <f t="shared" si="12"/>
        <v>0</v>
      </c>
      <c r="H67" s="55">
        <f t="shared" si="12"/>
        <v>2.940358996283976E-7</v>
      </c>
    </row>
    <row r="68" spans="1:8" x14ac:dyDescent="0.3">
      <c r="A68" s="13" t="s">
        <v>214</v>
      </c>
      <c r="B68" s="9" t="s">
        <v>23</v>
      </c>
      <c r="C68" s="342">
        <f t="shared" ref="C68:H68" si="13">C16</f>
        <v>1175.694</v>
      </c>
      <c r="D68" s="55">
        <f t="shared" si="13"/>
        <v>1.3034043183268162</v>
      </c>
      <c r="E68" s="55">
        <f t="shared" si="13"/>
        <v>1.1649374953536096</v>
      </c>
      <c r="F68" s="55">
        <f t="shared" si="13"/>
        <v>1.0556897100604072</v>
      </c>
      <c r="G68" s="55">
        <f t="shared" si="13"/>
        <v>0.99960826967788152</v>
      </c>
      <c r="H68" s="55">
        <f t="shared" si="13"/>
        <v>0.99403393914833016</v>
      </c>
    </row>
    <row r="69" spans="1:8" x14ac:dyDescent="0.3">
      <c r="A69" s="13" t="s">
        <v>215</v>
      </c>
      <c r="B69" s="52" t="s">
        <v>25</v>
      </c>
      <c r="C69" s="342">
        <f t="shared" ref="C69:H69" si="14">C17</f>
        <v>546.23699999999997</v>
      </c>
      <c r="D69" s="55">
        <f t="shared" si="14"/>
        <v>0.60557225317972629</v>
      </c>
      <c r="E69" s="55">
        <f t="shared" si="14"/>
        <v>1.1649374953536096</v>
      </c>
      <c r="F69" s="55">
        <f t="shared" si="14"/>
        <v>1.0556897100604072</v>
      </c>
      <c r="G69" s="55">
        <f t="shared" si="14"/>
        <v>0.99960826967788152</v>
      </c>
      <c r="H69" s="55">
        <f t="shared" si="14"/>
        <v>0.99403423318422979</v>
      </c>
    </row>
    <row r="70" spans="1:8" x14ac:dyDescent="0.3">
      <c r="A70" s="82" t="s">
        <v>216</v>
      </c>
      <c r="B70" s="201" t="s">
        <v>27</v>
      </c>
      <c r="C70" s="343">
        <f t="shared" ref="C70:H70" si="15">C18</f>
        <v>0</v>
      </c>
      <c r="D70" s="202">
        <f t="shared" si="15"/>
        <v>0</v>
      </c>
      <c r="E70" s="202">
        <f t="shared" si="15"/>
        <v>0</v>
      </c>
      <c r="F70" s="202">
        <f t="shared" si="15"/>
        <v>0</v>
      </c>
      <c r="G70" s="202">
        <f t="shared" si="15"/>
        <v>0</v>
      </c>
      <c r="H70" s="202">
        <f t="shared" si="15"/>
        <v>0</v>
      </c>
    </row>
    <row r="71" spans="1:8" ht="16.5" customHeight="1" x14ac:dyDescent="0.3">
      <c r="A71" s="366" t="s">
        <v>204</v>
      </c>
      <c r="B71" s="366"/>
      <c r="C71" s="366"/>
      <c r="D71" s="366"/>
      <c r="E71" s="366"/>
      <c r="F71" s="366"/>
      <c r="G71" s="366"/>
      <c r="H71" s="366"/>
    </row>
    <row r="72" spans="1:8" x14ac:dyDescent="0.3">
      <c r="A72" s="13" t="s">
        <v>217</v>
      </c>
      <c r="B72" s="15"/>
      <c r="C72" s="342">
        <f>C20</f>
        <v>16382.036</v>
      </c>
      <c r="D72" s="55">
        <f t="shared" ref="D72:H72" si="16">D20</f>
        <v>18.16154242973543</v>
      </c>
      <c r="E72" s="55">
        <f t="shared" si="16"/>
        <v>18.373835387876461</v>
      </c>
      <c r="F72" s="55">
        <f t="shared" si="16"/>
        <v>18.262105997725559</v>
      </c>
      <c r="G72" s="55">
        <f t="shared" si="16"/>
        <v>17.899384648503613</v>
      </c>
      <c r="H72" s="55">
        <f t="shared" si="16"/>
        <v>17.708443870318895</v>
      </c>
    </row>
    <row r="73" spans="1:8" x14ac:dyDescent="0.3">
      <c r="A73" s="13" t="s">
        <v>218</v>
      </c>
      <c r="B73" s="9" t="s">
        <v>30</v>
      </c>
      <c r="C73" s="342">
        <f t="shared" ref="C73:H73" si="17">C21</f>
        <v>9803.1470000000008</v>
      </c>
      <c r="D73" s="55">
        <f t="shared" si="17"/>
        <v>10.868018492050291</v>
      </c>
      <c r="E73" s="55">
        <f t="shared" si="17"/>
        <v>11.029619519784005</v>
      </c>
      <c r="F73" s="55">
        <f t="shared" si="17"/>
        <v>10.93989178907546</v>
      </c>
      <c r="G73" s="55">
        <f t="shared" si="17"/>
        <v>10.614346843928582</v>
      </c>
      <c r="H73" s="55">
        <f t="shared" si="17"/>
        <v>10.496731471615369</v>
      </c>
    </row>
    <row r="74" spans="1:8" x14ac:dyDescent="0.3">
      <c r="A74" s="13" t="s">
        <v>219</v>
      </c>
      <c r="B74" s="9" t="s">
        <v>32</v>
      </c>
      <c r="C74" s="342">
        <f t="shared" ref="C74:H74" si="18">C22</f>
        <v>6578.8890000000001</v>
      </c>
      <c r="D74" s="55">
        <f t="shared" si="18"/>
        <v>7.293523937685138</v>
      </c>
      <c r="E74" s="55">
        <f t="shared" si="18"/>
        <v>7.344215868092455</v>
      </c>
      <c r="F74" s="55">
        <f t="shared" si="18"/>
        <v>7.3222142086500979</v>
      </c>
      <c r="G74" s="55">
        <f t="shared" si="18"/>
        <v>7.2850378045750297</v>
      </c>
      <c r="H74" s="55">
        <f t="shared" si="18"/>
        <v>7.2117123987035239</v>
      </c>
    </row>
    <row r="75" spans="1:8" x14ac:dyDescent="0.3">
      <c r="A75" s="13" t="s">
        <v>220</v>
      </c>
      <c r="B75" s="9" t="s">
        <v>34</v>
      </c>
      <c r="C75" s="342">
        <f t="shared" ref="C75:H75" si="19">C23</f>
        <v>0</v>
      </c>
      <c r="D75" s="55">
        <f t="shared" si="19"/>
        <v>0</v>
      </c>
      <c r="E75" s="55">
        <f t="shared" si="19"/>
        <v>0</v>
      </c>
      <c r="F75" s="55">
        <f t="shared" si="19"/>
        <v>0</v>
      </c>
      <c r="G75" s="55">
        <f t="shared" si="19"/>
        <v>0</v>
      </c>
      <c r="H75" s="55">
        <f t="shared" si="19"/>
        <v>0</v>
      </c>
    </row>
    <row r="76" spans="1:8" x14ac:dyDescent="0.3">
      <c r="A76" s="13" t="s">
        <v>221</v>
      </c>
      <c r="B76" s="9" t="s">
        <v>36</v>
      </c>
      <c r="C76" s="342">
        <f t="shared" ref="C76:H76" si="20">C24</f>
        <v>13356.520999999999</v>
      </c>
      <c r="D76" s="55">
        <f t="shared" si="20"/>
        <v>14.807379427999805</v>
      </c>
      <c r="E76" s="55">
        <f t="shared" si="20"/>
        <v>14.656319501440834</v>
      </c>
      <c r="F76" s="55">
        <f t="shared" si="20"/>
        <v>14.424595181609618</v>
      </c>
      <c r="G76" s="55">
        <f t="shared" si="20"/>
        <v>14.282897409251735</v>
      </c>
      <c r="H76" s="55">
        <f t="shared" si="20"/>
        <v>14.246701869963513</v>
      </c>
    </row>
    <row r="77" spans="1:8" x14ac:dyDescent="0.3">
      <c r="A77" s="13" t="s">
        <v>222</v>
      </c>
      <c r="B77" s="9" t="s">
        <v>38</v>
      </c>
      <c r="C77" s="342">
        <f t="shared" ref="C77:H77" si="21">C25</f>
        <v>654.41899999999998</v>
      </c>
      <c r="D77" s="55">
        <f t="shared" si="21"/>
        <v>0.72550557423540196</v>
      </c>
      <c r="E77" s="55">
        <f t="shared" si="21"/>
        <v>0.63132148783652475</v>
      </c>
      <c r="F77" s="55">
        <f t="shared" si="21"/>
        <v>0.57209492954358676</v>
      </c>
      <c r="G77" s="55">
        <f t="shared" si="21"/>
        <v>0.54870844701966548</v>
      </c>
      <c r="H77" s="55">
        <f t="shared" si="21"/>
        <v>0.53247902240535161</v>
      </c>
    </row>
    <row r="78" spans="1:8" x14ac:dyDescent="0.3">
      <c r="A78" s="13" t="s">
        <v>223</v>
      </c>
      <c r="B78" s="52" t="s">
        <v>40</v>
      </c>
      <c r="C78" s="342">
        <f t="shared" ref="C78:H78" si="22">C26</f>
        <v>5623.5700000000033</v>
      </c>
      <c r="D78" s="55">
        <f t="shared" si="22"/>
        <v>6.2344329582469058</v>
      </c>
      <c r="E78" s="55">
        <f t="shared" si="22"/>
        <v>5.404001727596599</v>
      </c>
      <c r="F78" s="55">
        <f t="shared" si="22"/>
        <v>5.1486343135822832</v>
      </c>
      <c r="G78" s="55">
        <f t="shared" si="22"/>
        <v>5.1772511649669344</v>
      </c>
      <c r="H78" s="55">
        <f t="shared" si="22"/>
        <v>5.2394233689662419</v>
      </c>
    </row>
    <row r="79" spans="1:8" x14ac:dyDescent="0.3">
      <c r="A79" s="13" t="s">
        <v>224</v>
      </c>
      <c r="B79" s="9" t="s">
        <v>18</v>
      </c>
      <c r="C79" s="342">
        <f t="shared" ref="C79:H79" si="23">C27</f>
        <v>36016.546000000002</v>
      </c>
      <c r="D79" s="55">
        <f t="shared" si="23"/>
        <v>39.928860390217544</v>
      </c>
      <c r="E79" s="55">
        <f t="shared" si="23"/>
        <v>39.065478104750419</v>
      </c>
      <c r="F79" s="55">
        <f t="shared" si="23"/>
        <v>38.407430422461047</v>
      </c>
      <c r="G79" s="55">
        <f t="shared" si="23"/>
        <v>37.908241669741948</v>
      </c>
      <c r="H79" s="55">
        <f t="shared" si="23"/>
        <v>37.727048131654001</v>
      </c>
    </row>
    <row r="80" spans="1:8" x14ac:dyDescent="0.3">
      <c r="A80" s="16" t="s">
        <v>225</v>
      </c>
      <c r="B80" s="52" t="s">
        <v>43</v>
      </c>
      <c r="C80" s="342">
        <f t="shared" ref="C80:H80" si="24">C28</f>
        <v>29738.557000000001</v>
      </c>
      <c r="D80" s="55">
        <f t="shared" si="24"/>
        <v>32.968921857735239</v>
      </c>
      <c r="E80" s="55">
        <f t="shared" si="24"/>
        <v>33.030154889317295</v>
      </c>
      <c r="F80" s="55">
        <f t="shared" si="24"/>
        <v>32.686701179335174</v>
      </c>
      <c r="G80" s="55">
        <f t="shared" si="24"/>
        <v>32.182282057755344</v>
      </c>
      <c r="H80" s="55">
        <f t="shared" si="24"/>
        <v>31.955145740282408</v>
      </c>
    </row>
    <row r="81" spans="1:8" ht="16.5" customHeight="1" x14ac:dyDescent="0.3">
      <c r="A81" s="365" t="s">
        <v>205</v>
      </c>
      <c r="B81" s="365"/>
      <c r="C81" s="365"/>
      <c r="D81" s="365"/>
      <c r="E81" s="365"/>
      <c r="F81" s="365"/>
      <c r="G81" s="365"/>
      <c r="H81" s="365"/>
    </row>
    <row r="82" spans="1:8" ht="27" x14ac:dyDescent="0.3">
      <c r="A82" s="14" t="s">
        <v>226</v>
      </c>
      <c r="B82" s="9" t="s">
        <v>46</v>
      </c>
      <c r="C82" s="342">
        <f>C30</f>
        <v>13287.671</v>
      </c>
      <c r="D82" s="55">
        <f t="shared" ref="D82:H82" si="25">D30</f>
        <v>14.731050564097465</v>
      </c>
      <c r="E82" s="55">
        <f t="shared" ref="E82:E92" si="26">F30</f>
        <v>14.55451797746896</v>
      </c>
      <c r="F82" s="55" t="e">
        <f>#REF!</f>
        <v>#REF!</v>
      </c>
      <c r="G82" s="55">
        <f t="shared" si="25"/>
        <v>14.449321203893383</v>
      </c>
      <c r="H82" s="55">
        <f t="shared" si="25"/>
        <v>14.143108023404512</v>
      </c>
    </row>
    <row r="83" spans="1:8" x14ac:dyDescent="0.3">
      <c r="A83" s="13" t="s">
        <v>227</v>
      </c>
      <c r="B83" s="9" t="s">
        <v>48</v>
      </c>
      <c r="C83" s="342">
        <f t="shared" ref="C83:H83" si="27">C31</f>
        <v>8395.11</v>
      </c>
      <c r="D83" s="55">
        <f t="shared" si="27"/>
        <v>9.3070328051590288</v>
      </c>
      <c r="E83" s="55">
        <f t="shared" si="26"/>
        <v>9.5426740478382399</v>
      </c>
      <c r="F83" s="55" t="e">
        <f>#REF!</f>
        <v>#REF!</v>
      </c>
      <c r="G83" s="55">
        <f t="shared" si="27"/>
        <v>9.3792839617869195</v>
      </c>
      <c r="H83" s="55">
        <f t="shared" si="27"/>
        <v>9.2457607291025727</v>
      </c>
    </row>
    <row r="84" spans="1:8" x14ac:dyDescent="0.3">
      <c r="A84" s="14" t="s">
        <v>228</v>
      </c>
      <c r="B84" s="9" t="s">
        <v>50</v>
      </c>
      <c r="C84" s="342">
        <f t="shared" ref="C84:H84" si="28">C32</f>
        <v>4892.5609999999997</v>
      </c>
      <c r="D84" s="55">
        <f t="shared" si="28"/>
        <v>5.4240177589384366</v>
      </c>
      <c r="E84" s="55">
        <f t="shared" si="26"/>
        <v>5.0118439296307198</v>
      </c>
      <c r="F84" s="55" t="e">
        <f>#REF!</f>
        <v>#REF!</v>
      </c>
      <c r="G84" s="55">
        <f t="shared" si="28"/>
        <v>5.0700372421064639</v>
      </c>
      <c r="H84" s="55">
        <f t="shared" si="28"/>
        <v>4.8973472943019383</v>
      </c>
    </row>
    <row r="85" spans="1:8" x14ac:dyDescent="0.3">
      <c r="A85" s="53" t="s">
        <v>229</v>
      </c>
      <c r="B85" s="54"/>
      <c r="C85" s="342">
        <f t="shared" ref="C85:H85" si="29">C33</f>
        <v>16334.163</v>
      </c>
      <c r="D85" s="55">
        <f t="shared" si="29"/>
        <v>18.1084692024065</v>
      </c>
      <c r="E85" s="55">
        <f t="shared" si="26"/>
        <v>17.118602701845553</v>
      </c>
      <c r="F85" s="55" t="e">
        <f>#REF!</f>
        <v>#REF!</v>
      </c>
      <c r="G85" s="55">
        <f t="shared" si="29"/>
        <v>16.752364987783803</v>
      </c>
      <c r="H85" s="55">
        <f t="shared" si="29"/>
        <v>16.521339195699067</v>
      </c>
    </row>
    <row r="86" spans="1:8" x14ac:dyDescent="0.3">
      <c r="A86" s="10" t="s">
        <v>230</v>
      </c>
      <c r="B86" s="52" t="s">
        <v>53</v>
      </c>
      <c r="C86" s="342">
        <f t="shared" ref="C86:H86" si="30">C34</f>
        <v>183.75399999999999</v>
      </c>
      <c r="D86" s="55">
        <f t="shared" si="30"/>
        <v>0.20371436539594981</v>
      </c>
      <c r="E86" s="55">
        <f t="shared" si="26"/>
        <v>0.1674245995330213</v>
      </c>
      <c r="F86" s="55" t="e">
        <f>#REF!</f>
        <v>#REF!</v>
      </c>
      <c r="G86" s="55">
        <f t="shared" si="30"/>
        <v>0.16241728559599738</v>
      </c>
      <c r="H86" s="55">
        <f t="shared" si="30"/>
        <v>0.16032748559959956</v>
      </c>
    </row>
    <row r="87" spans="1:8" ht="16.5" customHeight="1" x14ac:dyDescent="0.3">
      <c r="A87" s="14" t="s">
        <v>318</v>
      </c>
      <c r="B87" s="145" t="s">
        <v>317</v>
      </c>
      <c r="C87" s="342">
        <f t="shared" ref="C87:H87" si="31">C35</f>
        <v>4477.8370000000004</v>
      </c>
      <c r="D87" s="55">
        <f t="shared" si="31"/>
        <v>4.9642441677541917</v>
      </c>
      <c r="E87" s="55">
        <f t="shared" si="26"/>
        <v>4.8186565836542998</v>
      </c>
      <c r="F87" s="55" t="e">
        <f>#REF!</f>
        <v>#REF!</v>
      </c>
      <c r="G87" s="55">
        <f t="shared" si="31"/>
        <v>4.7841124648624369</v>
      </c>
      <c r="H87" s="55">
        <f t="shared" si="31"/>
        <v>4.7722026744454551</v>
      </c>
    </row>
    <row r="88" spans="1:8" x14ac:dyDescent="0.3">
      <c r="A88" s="13" t="s">
        <v>231</v>
      </c>
      <c r="B88" s="9" t="s">
        <v>56</v>
      </c>
      <c r="C88" s="342">
        <f t="shared" ref="C88:H88" si="32">C36</f>
        <v>11856.325999999999</v>
      </c>
      <c r="D88" s="55">
        <f t="shared" si="32"/>
        <v>13.144225034652305</v>
      </c>
      <c r="E88" s="55">
        <f t="shared" si="26"/>
        <v>12.299946118191254</v>
      </c>
      <c r="F88" s="55" t="e">
        <f>#REF!</f>
        <v>#REF!</v>
      </c>
      <c r="G88" s="55">
        <f t="shared" si="32"/>
        <v>11.968252522921365</v>
      </c>
      <c r="H88" s="55">
        <f t="shared" si="32"/>
        <v>11.749136521253615</v>
      </c>
    </row>
    <row r="89" spans="1:8" x14ac:dyDescent="0.3">
      <c r="A89" s="13" t="s">
        <v>232</v>
      </c>
      <c r="B89" s="9" t="s">
        <v>58</v>
      </c>
      <c r="C89" s="342">
        <f t="shared" ref="C89:H89" si="33">C37</f>
        <v>1175.694</v>
      </c>
      <c r="D89" s="55">
        <f t="shared" si="33"/>
        <v>1.3034043183268162</v>
      </c>
      <c r="E89" s="55">
        <f t="shared" si="26"/>
        <v>1.0556897100604072</v>
      </c>
      <c r="F89" s="55" t="e">
        <f>#REF!</f>
        <v>#REF!</v>
      </c>
      <c r="G89" s="55">
        <f t="shared" si="33"/>
        <v>0.99960826967788152</v>
      </c>
      <c r="H89" s="55">
        <f t="shared" si="33"/>
        <v>0.99403393914833016</v>
      </c>
    </row>
    <row r="90" spans="1:8" x14ac:dyDescent="0.3">
      <c r="A90" s="13" t="s">
        <v>233</v>
      </c>
      <c r="B90" s="9" t="s">
        <v>60</v>
      </c>
      <c r="C90" s="342">
        <f t="shared" ref="C90:H90" si="34">C38</f>
        <v>399.25799999999998</v>
      </c>
      <c r="D90" s="55">
        <f t="shared" si="34"/>
        <v>0.44262758959944337</v>
      </c>
      <c r="E90" s="55">
        <f t="shared" si="26"/>
        <v>0.51025925242604531</v>
      </c>
      <c r="F90" s="55" t="e">
        <f>#REF!</f>
        <v>#REF!</v>
      </c>
      <c r="G90" s="55">
        <f t="shared" si="34"/>
        <v>0.46697307047698661</v>
      </c>
      <c r="H90" s="55">
        <f t="shared" si="34"/>
        <v>0.4102709390929028</v>
      </c>
    </row>
    <row r="91" spans="1:8" x14ac:dyDescent="0.3">
      <c r="A91" s="13" t="s">
        <v>234</v>
      </c>
      <c r="B91" s="9" t="s">
        <v>62</v>
      </c>
      <c r="C91" s="342">
        <f t="shared" ref="C91:H91" si="35">C39</f>
        <v>3218.174</v>
      </c>
      <c r="D91" s="55">
        <f t="shared" si="35"/>
        <v>3.5677496769797958</v>
      </c>
      <c r="E91" s="55">
        <f t="shared" si="26"/>
        <v>2.6731250450229909</v>
      </c>
      <c r="F91" s="55" t="e">
        <f>#REF!</f>
        <v>#REF!</v>
      </c>
      <c r="G91" s="55">
        <f t="shared" si="35"/>
        <v>2.5070471152021705</v>
      </c>
      <c r="H91" s="55">
        <f t="shared" si="35"/>
        <v>3.0815673999529007</v>
      </c>
    </row>
    <row r="92" spans="1:8" x14ac:dyDescent="0.3">
      <c r="A92" s="10" t="s">
        <v>235</v>
      </c>
      <c r="B92" s="9" t="s">
        <v>144</v>
      </c>
      <c r="C92" s="342">
        <f t="shared" ref="C92:H92" si="36">C40</f>
        <v>324.83999999999997</v>
      </c>
      <c r="D92" s="55">
        <f t="shared" si="36"/>
        <v>0.3601258990564577</v>
      </c>
      <c r="E92" s="55">
        <f t="shared" si="26"/>
        <v>0.1329556056961404</v>
      </c>
      <c r="F92" s="55" t="e">
        <f>#REF!</f>
        <v>#REF!</v>
      </c>
      <c r="G92" s="55">
        <f t="shared" si="36"/>
        <v>0.1009588439276117</v>
      </c>
      <c r="H92" s="55">
        <f t="shared" si="36"/>
        <v>0.11532058636567054</v>
      </c>
    </row>
    <row r="93" spans="1:8" x14ac:dyDescent="0.3">
      <c r="A93" s="13" t="s">
        <v>236</v>
      </c>
      <c r="B93" s="52" t="s">
        <v>63</v>
      </c>
      <c r="C93" s="342">
        <f t="shared" ref="C93:H93" si="37">C41</f>
        <v>1906.202999999997</v>
      </c>
      <c r="D93" s="55">
        <f t="shared" si="37"/>
        <v>2.1132652048981519</v>
      </c>
      <c r="E93" s="55">
        <f t="shared" si="37"/>
        <v>1.9068598297272679</v>
      </c>
      <c r="F93" s="55">
        <f t="shared" si="37"/>
        <v>2.3622801299409564</v>
      </c>
      <c r="G93" s="55">
        <f t="shared" si="37"/>
        <v>2.6319681787801255</v>
      </c>
      <c r="H93" s="55">
        <f t="shared" si="37"/>
        <v>2.4614077539547186</v>
      </c>
    </row>
    <row r="94" spans="1:8" x14ac:dyDescent="0.3">
      <c r="A94" s="13" t="s">
        <v>237</v>
      </c>
      <c r="B94" s="9" t="s">
        <v>20</v>
      </c>
      <c r="C94" s="342">
        <f t="shared" ref="C94:H94" si="38">C42</f>
        <v>36646.002999999997</v>
      </c>
      <c r="D94" s="55">
        <f t="shared" si="38"/>
        <v>40.626692455364626</v>
      </c>
      <c r="E94" s="55">
        <f t="shared" si="38"/>
        <v>39.065478104750426</v>
      </c>
      <c r="F94" s="55">
        <f t="shared" si="38"/>
        <v>38.407430422461054</v>
      </c>
      <c r="G94" s="55">
        <f t="shared" si="38"/>
        <v>37.908241669741962</v>
      </c>
      <c r="H94" s="55">
        <f t="shared" si="38"/>
        <v>37.727047837618102</v>
      </c>
    </row>
    <row r="95" spans="1:8" x14ac:dyDescent="0.3">
      <c r="A95" s="17" t="s">
        <v>238</v>
      </c>
      <c r="B95" s="11" t="s">
        <v>65</v>
      </c>
      <c r="C95" s="342">
        <f t="shared" ref="C95:H95" si="39">C43</f>
        <v>17445.731</v>
      </c>
      <c r="D95" s="55">
        <f t="shared" si="39"/>
        <v>19.340781803571346</v>
      </c>
      <c r="E95" s="55">
        <f t="shared" si="39"/>
        <v>19.24087067602564</v>
      </c>
      <c r="F95" s="55">
        <f t="shared" si="39"/>
        <v>19.200647788876811</v>
      </c>
      <c r="G95" s="55">
        <f t="shared" si="39"/>
        <v>18.891253465025407</v>
      </c>
      <c r="H95" s="55">
        <f t="shared" si="39"/>
        <v>18.71202085654722</v>
      </c>
    </row>
    <row r="96" spans="1:8" x14ac:dyDescent="0.3">
      <c r="A96" s="18" t="s">
        <v>239</v>
      </c>
      <c r="B96" s="18"/>
      <c r="C96" s="211"/>
      <c r="D96" s="20"/>
      <c r="E96" s="20"/>
      <c r="F96" s="20"/>
      <c r="G96" s="51"/>
      <c r="H96" s="224" t="s">
        <v>312</v>
      </c>
    </row>
    <row r="97" spans="1:8" x14ac:dyDescent="0.3">
      <c r="A97" s="368" t="s">
        <v>240</v>
      </c>
      <c r="B97" s="368"/>
      <c r="C97" s="368"/>
      <c r="D97" s="368"/>
      <c r="E97" s="368"/>
      <c r="F97" s="368"/>
      <c r="G97" s="368"/>
      <c r="H97" s="29"/>
    </row>
    <row r="98" spans="1:8" x14ac:dyDescent="0.3">
      <c r="A98" s="368" t="s">
        <v>241</v>
      </c>
      <c r="B98" s="369"/>
      <c r="C98" s="369"/>
      <c r="D98" s="369"/>
      <c r="E98" s="369"/>
      <c r="F98" s="369"/>
      <c r="G98" s="369"/>
      <c r="H98" s="29"/>
    </row>
    <row r="99" spans="1:8" x14ac:dyDescent="0.3">
      <c r="A99" s="370" t="s">
        <v>242</v>
      </c>
      <c r="B99" s="371"/>
      <c r="C99" s="371"/>
      <c r="D99" s="371"/>
      <c r="E99" s="371"/>
      <c r="F99" s="371"/>
      <c r="G99" s="371"/>
      <c r="H99" s="29"/>
    </row>
    <row r="100" spans="1:8" ht="16.5" customHeight="1" x14ac:dyDescent="0.3">
      <c r="A100" s="22" t="s">
        <v>243</v>
      </c>
      <c r="B100" s="22"/>
      <c r="C100" s="344"/>
      <c r="D100" s="22"/>
      <c r="E100" s="22"/>
      <c r="F100" s="22"/>
      <c r="G100" s="22"/>
      <c r="H100" s="29"/>
    </row>
    <row r="101" spans="1:8" x14ac:dyDescent="0.3">
      <c r="A101" s="370" t="s">
        <v>244</v>
      </c>
      <c r="B101" s="370"/>
      <c r="C101" s="370"/>
      <c r="D101" s="370"/>
      <c r="E101" s="370"/>
      <c r="F101" s="370"/>
      <c r="G101" s="370"/>
      <c r="H101" s="29"/>
    </row>
    <row r="102" spans="1:8" x14ac:dyDescent="0.3">
      <c r="A102" s="368" t="s">
        <v>245</v>
      </c>
      <c r="B102" s="368"/>
      <c r="C102" s="368"/>
      <c r="D102" s="368"/>
      <c r="E102" s="368"/>
      <c r="F102" s="368"/>
      <c r="G102" s="368"/>
      <c r="H102" s="29"/>
    </row>
    <row r="103" spans="1:8" s="45" customFormat="1" ht="35.25" customHeight="1" x14ac:dyDescent="0.3">
      <c r="A103" s="358"/>
      <c r="B103" s="358"/>
      <c r="C103" s="358"/>
      <c r="D103" s="358"/>
      <c r="E103" s="358"/>
      <c r="F103" s="358"/>
      <c r="G103" s="358"/>
      <c r="H103" s="358"/>
    </row>
    <row r="104" spans="1:8" x14ac:dyDescent="0.3">
      <c r="A104" s="29"/>
      <c r="B104" s="29"/>
      <c r="D104" s="29"/>
      <c r="E104" s="29"/>
      <c r="F104" s="29"/>
      <c r="G104" s="29"/>
      <c r="H104" s="29"/>
    </row>
  </sheetData>
  <mergeCells count="26">
    <mergeCell ref="A97:G97"/>
    <mergeCell ref="A103:H103"/>
    <mergeCell ref="A98:G98"/>
    <mergeCell ref="A99:G99"/>
    <mergeCell ref="A101:G101"/>
    <mergeCell ref="A102:G102"/>
    <mergeCell ref="A3:H3"/>
    <mergeCell ref="A6:H6"/>
    <mergeCell ref="A12:H12"/>
    <mergeCell ref="A19:H19"/>
    <mergeCell ref="A29:H29"/>
    <mergeCell ref="A55:H55"/>
    <mergeCell ref="A58:H58"/>
    <mergeCell ref="A64:H64"/>
    <mergeCell ref="A71:H71"/>
    <mergeCell ref="A81:H81"/>
    <mergeCell ref="A52:H52"/>
    <mergeCell ref="A51:H51"/>
    <mergeCell ref="A53:H53"/>
    <mergeCell ref="F44:H44"/>
    <mergeCell ref="A50:H50"/>
    <mergeCell ref="A45:G45"/>
    <mergeCell ref="A46:G46"/>
    <mergeCell ref="A47:G47"/>
    <mergeCell ref="A48:G48"/>
    <mergeCell ref="A49:G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J17"/>
  <sheetViews>
    <sheetView showGridLines="0" workbookViewId="0">
      <selection activeCell="B4" sqref="B4"/>
    </sheetView>
  </sheetViews>
  <sheetFormatPr defaultColWidth="9.140625" defaultRowHeight="16.5" x14ac:dyDescent="0.3"/>
  <cols>
    <col min="1" max="1" width="39.5703125" style="29" bestFit="1" customWidth="1"/>
    <col min="2" max="16384" width="9.140625" style="29"/>
  </cols>
  <sheetData>
    <row r="1" spans="1:10" x14ac:dyDescent="0.3">
      <c r="A1" s="253"/>
    </row>
    <row r="2" spans="1:10" x14ac:dyDescent="0.3">
      <c r="A2" s="253"/>
    </row>
    <row r="3" spans="1:10" ht="17.25" thickBot="1" x14ac:dyDescent="0.35">
      <c r="A3" s="374" t="s">
        <v>335</v>
      </c>
      <c r="B3" s="374"/>
      <c r="C3" s="374"/>
      <c r="D3" s="374"/>
      <c r="E3" s="374"/>
      <c r="F3" s="374"/>
    </row>
    <row r="4" spans="1:10" x14ac:dyDescent="0.3">
      <c r="A4" s="90"/>
      <c r="B4" s="91">
        <v>2019</v>
      </c>
      <c r="C4" s="91">
        <v>2019</v>
      </c>
      <c r="D4" s="91">
        <v>2020</v>
      </c>
      <c r="E4" s="91">
        <v>2021</v>
      </c>
      <c r="F4" s="91">
        <v>2022</v>
      </c>
    </row>
    <row r="5" spans="1:10" x14ac:dyDescent="0.3">
      <c r="A5" s="44"/>
      <c r="B5" s="92" t="s">
        <v>1</v>
      </c>
      <c r="C5" s="92" t="s">
        <v>2</v>
      </c>
      <c r="D5" s="92" t="s">
        <v>2</v>
      </c>
      <c r="E5" s="92" t="s">
        <v>2</v>
      </c>
      <c r="F5" s="92" t="s">
        <v>2</v>
      </c>
    </row>
    <row r="6" spans="1:10" x14ac:dyDescent="0.3">
      <c r="A6" s="43" t="s">
        <v>136</v>
      </c>
      <c r="B6" s="93">
        <v>37216.334999999999</v>
      </c>
      <c r="C6" s="94">
        <v>38.729845828809864</v>
      </c>
      <c r="D6" s="94">
        <v>38.314880555906541</v>
      </c>
      <c r="E6" s="94">
        <v>37.885448406266939</v>
      </c>
      <c r="F6" s="94">
        <v>37.674198478287984</v>
      </c>
      <c r="H6" s="21"/>
      <c r="I6" s="21"/>
      <c r="J6" s="21"/>
    </row>
    <row r="7" spans="1:10" x14ac:dyDescent="0.3">
      <c r="A7" s="95" t="s">
        <v>135</v>
      </c>
      <c r="B7" s="96">
        <v>37216.335000000006</v>
      </c>
      <c r="C7" s="97">
        <v>38.729845828809871</v>
      </c>
      <c r="D7" s="97">
        <v>37.913201840962337</v>
      </c>
      <c r="E7" s="97">
        <v>37.461768702059487</v>
      </c>
      <c r="F7" s="97">
        <v>37.514311657288395</v>
      </c>
      <c r="H7" s="21"/>
      <c r="I7" s="21"/>
      <c r="J7" s="21"/>
    </row>
    <row r="8" spans="1:10" ht="23.25" customHeight="1" x14ac:dyDescent="0.3">
      <c r="A8" s="372" t="s">
        <v>498</v>
      </c>
      <c r="B8" s="372"/>
      <c r="C8" s="372"/>
      <c r="D8" s="372"/>
      <c r="E8" s="372"/>
      <c r="F8" s="98" t="s">
        <v>303</v>
      </c>
    </row>
    <row r="10" spans="1:10" ht="17.25" thickBot="1" x14ac:dyDescent="0.35">
      <c r="A10" s="374" t="s">
        <v>313</v>
      </c>
      <c r="B10" s="374"/>
      <c r="C10" s="374"/>
      <c r="D10" s="374"/>
      <c r="E10" s="374"/>
      <c r="F10" s="374"/>
    </row>
    <row r="11" spans="1:10" x14ac:dyDescent="0.3">
      <c r="A11" s="90"/>
      <c r="B11" s="91">
        <f>B4</f>
        <v>2019</v>
      </c>
      <c r="C11" s="91">
        <f t="shared" ref="C11:F11" si="0">C4</f>
        <v>2019</v>
      </c>
      <c r="D11" s="91">
        <f t="shared" si="0"/>
        <v>2020</v>
      </c>
      <c r="E11" s="91">
        <f t="shared" si="0"/>
        <v>2021</v>
      </c>
      <c r="F11" s="91">
        <f t="shared" si="0"/>
        <v>2022</v>
      </c>
    </row>
    <row r="12" spans="1:10" x14ac:dyDescent="0.3">
      <c r="A12" s="44"/>
      <c r="B12" s="92" t="s">
        <v>139</v>
      </c>
      <c r="C12" s="92" t="s">
        <v>147</v>
      </c>
      <c r="D12" s="92" t="s">
        <v>147</v>
      </c>
      <c r="E12" s="92" t="s">
        <v>147</v>
      </c>
      <c r="F12" s="92" t="s">
        <v>147</v>
      </c>
    </row>
    <row r="13" spans="1:10" x14ac:dyDescent="0.3">
      <c r="A13" s="43" t="s">
        <v>149</v>
      </c>
      <c r="B13" s="93">
        <f>B6</f>
        <v>37216.334999999999</v>
      </c>
      <c r="C13" s="94">
        <f t="shared" ref="C13:F14" si="1">C6</f>
        <v>38.729845828809864</v>
      </c>
      <c r="D13" s="94">
        <f>D6</f>
        <v>38.314880555906541</v>
      </c>
      <c r="E13" s="94">
        <f t="shared" si="1"/>
        <v>37.885448406266939</v>
      </c>
      <c r="F13" s="94">
        <f t="shared" si="1"/>
        <v>37.674198478287984</v>
      </c>
    </row>
    <row r="14" spans="1:10" x14ac:dyDescent="0.3">
      <c r="A14" s="95" t="s">
        <v>150</v>
      </c>
      <c r="B14" s="96">
        <f>B7</f>
        <v>37216.335000000006</v>
      </c>
      <c r="C14" s="97">
        <f t="shared" si="1"/>
        <v>38.729845828809871</v>
      </c>
      <c r="D14" s="97">
        <f t="shared" si="1"/>
        <v>37.913201840962337</v>
      </c>
      <c r="E14" s="97">
        <f t="shared" si="1"/>
        <v>37.461768702059487</v>
      </c>
      <c r="F14" s="97">
        <f t="shared" si="1"/>
        <v>37.514311657288395</v>
      </c>
    </row>
    <row r="15" spans="1:10" ht="23.25" customHeight="1" x14ac:dyDescent="0.3">
      <c r="A15" s="372" t="s">
        <v>499</v>
      </c>
      <c r="B15" s="372"/>
      <c r="C15" s="372"/>
      <c r="D15" s="372"/>
      <c r="E15" s="373" t="s">
        <v>327</v>
      </c>
      <c r="F15" s="373"/>
    </row>
    <row r="17" spans="3:6" x14ac:dyDescent="0.3">
      <c r="C17" s="19"/>
      <c r="D17" s="19"/>
      <c r="E17" s="19"/>
      <c r="F17" s="19"/>
    </row>
  </sheetData>
  <mergeCells count="5">
    <mergeCell ref="A8:E8"/>
    <mergeCell ref="E15:F15"/>
    <mergeCell ref="A15:D15"/>
    <mergeCell ref="A3:F3"/>
    <mergeCell ref="A10:F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H23"/>
  <sheetViews>
    <sheetView showGridLines="0" zoomScaleNormal="100" workbookViewId="0">
      <selection activeCell="C9" sqref="C9"/>
    </sheetView>
  </sheetViews>
  <sheetFormatPr defaultRowHeight="16.5" x14ac:dyDescent="0.3"/>
  <cols>
    <col min="1" max="1" width="60.5703125" customWidth="1"/>
    <col min="2" max="2" width="7.7109375" customWidth="1"/>
    <col min="3" max="3" width="10.140625" customWidth="1"/>
    <col min="4" max="7" width="7.7109375" customWidth="1"/>
  </cols>
  <sheetData>
    <row r="1" spans="1:7" s="29" customFormat="1" x14ac:dyDescent="0.3">
      <c r="A1" s="253"/>
    </row>
    <row r="2" spans="1:7" s="29" customFormat="1" x14ac:dyDescent="0.3">
      <c r="A2" s="253"/>
    </row>
    <row r="3" spans="1:7" ht="15" customHeight="1" thickBot="1" x14ac:dyDescent="0.35">
      <c r="A3" s="374" t="s">
        <v>334</v>
      </c>
      <c r="B3" s="374"/>
      <c r="C3" s="374"/>
      <c r="D3" s="374"/>
      <c r="E3" s="374"/>
      <c r="F3" s="374"/>
      <c r="G3" s="374"/>
    </row>
    <row r="4" spans="1:7" ht="15" customHeight="1" x14ac:dyDescent="0.3">
      <c r="A4" s="56"/>
      <c r="B4" s="101">
        <v>2018</v>
      </c>
      <c r="C4" s="101">
        <v>2018</v>
      </c>
      <c r="D4" s="101">
        <v>2019</v>
      </c>
      <c r="E4" s="101">
        <v>2020</v>
      </c>
      <c r="F4" s="101">
        <v>2021</v>
      </c>
      <c r="G4" s="101">
        <v>2022</v>
      </c>
    </row>
    <row r="5" spans="1:7" ht="15" customHeight="1" x14ac:dyDescent="0.3">
      <c r="A5" s="102"/>
      <c r="B5" s="103" t="s">
        <v>1</v>
      </c>
      <c r="C5" s="103" t="s">
        <v>2</v>
      </c>
      <c r="D5" s="103" t="s">
        <v>2</v>
      </c>
      <c r="E5" s="103" t="s">
        <v>2</v>
      </c>
      <c r="F5" s="103" t="s">
        <v>2</v>
      </c>
      <c r="G5" s="103" t="s">
        <v>2</v>
      </c>
    </row>
    <row r="6" spans="1:7" ht="15" customHeight="1" x14ac:dyDescent="0.3">
      <c r="A6" s="90" t="s">
        <v>134</v>
      </c>
      <c r="B6" s="146">
        <v>1010.54</v>
      </c>
      <c r="C6" s="73">
        <f>B6/'1a'!C7/10</f>
        <v>1.1203103867519788</v>
      </c>
      <c r="D6" s="73">
        <v>0.72594877974739291</v>
      </c>
      <c r="E6" s="73">
        <v>0.57195996412679273</v>
      </c>
      <c r="F6" s="73">
        <v>0.75152037880698197</v>
      </c>
      <c r="G6" s="73">
        <v>0.97353463823309205</v>
      </c>
    </row>
    <row r="7" spans="1:7" s="29" customFormat="1" ht="15" customHeight="1" x14ac:dyDescent="0.3">
      <c r="A7" s="90" t="s">
        <v>442</v>
      </c>
      <c r="B7" s="146">
        <v>748.95899999999995</v>
      </c>
      <c r="C7" s="73">
        <f>B7/'1a'!C7/10</f>
        <v>0.83031502657131373</v>
      </c>
      <c r="D7" s="73">
        <v>0.33285664259205711</v>
      </c>
      <c r="E7" s="73">
        <v>0.12455938755717715</v>
      </c>
      <c r="F7" s="73">
        <v>1.1756623123791247E-2</v>
      </c>
      <c r="G7" s="73">
        <v>0.29505003089769666</v>
      </c>
    </row>
    <row r="8" spans="1:7" s="29" customFormat="1" x14ac:dyDescent="0.3">
      <c r="A8" s="65" t="s">
        <v>138</v>
      </c>
      <c r="B8" s="146">
        <v>-9.2077951214176679</v>
      </c>
      <c r="C8" s="73">
        <f>B8/'1a'!C7/10</f>
        <v>-1.0207996233309331E-2</v>
      </c>
      <c r="D8" s="73">
        <v>-1.3132501112184046E-2</v>
      </c>
      <c r="E8" s="73">
        <v>-1.2687555206716708E-2</v>
      </c>
      <c r="F8" s="73">
        <v>-1.0775435670201439E-2</v>
      </c>
      <c r="G8" s="73">
        <v>-6.3939830239189751E-3</v>
      </c>
    </row>
    <row r="9" spans="1:7" ht="15" customHeight="1" x14ac:dyDescent="0.3">
      <c r="A9" s="65" t="s">
        <v>137</v>
      </c>
      <c r="B9" s="146">
        <v>-53.918593706368242</v>
      </c>
      <c r="C9" s="73">
        <f>B9/'1a'!C7/10</f>
        <v>-5.9775526518796106E-2</v>
      </c>
      <c r="D9" s="73">
        <v>0.16152306272259459</v>
      </c>
      <c r="E9" s="73">
        <v>6.1108452315598007E-2</v>
      </c>
      <c r="F9" s="73">
        <v>-0.22742230599220076</v>
      </c>
      <c r="G9" s="73">
        <v>9.1625752598825556E-3</v>
      </c>
    </row>
    <row r="10" spans="1:7" ht="15" customHeight="1" x14ac:dyDescent="0.3">
      <c r="A10" s="105" t="s">
        <v>302</v>
      </c>
      <c r="B10" s="235">
        <v>0</v>
      </c>
      <c r="C10" s="99">
        <f>B10/'1a'!C7/10</f>
        <v>0</v>
      </c>
      <c r="D10" s="99">
        <v>1.0385251041064591E-3</v>
      </c>
      <c r="E10" s="99">
        <v>1.956020533247128E-3</v>
      </c>
      <c r="F10" s="99">
        <v>2.7771550686120955E-3</v>
      </c>
      <c r="G10" s="99">
        <v>3.5284308128986724E-3</v>
      </c>
    </row>
    <row r="11" spans="1:7" x14ac:dyDescent="0.3">
      <c r="A11" s="147"/>
      <c r="B11" s="147"/>
      <c r="C11" s="147"/>
      <c r="D11" s="147"/>
      <c r="E11" s="147"/>
      <c r="F11" s="375" t="s">
        <v>303</v>
      </c>
      <c r="G11" s="375"/>
    </row>
    <row r="12" spans="1:7" x14ac:dyDescent="0.3">
      <c r="A12" s="44"/>
    </row>
    <row r="13" spans="1:7" x14ac:dyDescent="0.3">
      <c r="C13" s="28"/>
      <c r="D13" s="28"/>
      <c r="E13" s="28"/>
      <c r="F13" s="28"/>
      <c r="G13" s="28"/>
    </row>
    <row r="14" spans="1:7" ht="17.25" thickBot="1" x14ac:dyDescent="0.35">
      <c r="A14" s="374" t="s">
        <v>151</v>
      </c>
      <c r="B14" s="374"/>
      <c r="C14" s="374"/>
      <c r="D14" s="374"/>
      <c r="E14" s="374"/>
      <c r="F14" s="374"/>
      <c r="G14" s="100"/>
    </row>
    <row r="15" spans="1:7" x14ac:dyDescent="0.3">
      <c r="A15" s="56"/>
      <c r="B15" s="101">
        <f>B4</f>
        <v>2018</v>
      </c>
      <c r="C15" s="101">
        <f t="shared" ref="C15:G15" si="0">C4</f>
        <v>2018</v>
      </c>
      <c r="D15" s="101">
        <f t="shared" si="0"/>
        <v>2019</v>
      </c>
      <c r="E15" s="101">
        <f t="shared" si="0"/>
        <v>2020</v>
      </c>
      <c r="F15" s="101">
        <f t="shared" si="0"/>
        <v>2021</v>
      </c>
      <c r="G15" s="101">
        <f t="shared" si="0"/>
        <v>2022</v>
      </c>
    </row>
    <row r="16" spans="1:7" x14ac:dyDescent="0.3">
      <c r="A16" s="102"/>
      <c r="B16" s="103" t="s">
        <v>139</v>
      </c>
      <c r="C16" s="103" t="s">
        <v>152</v>
      </c>
      <c r="D16" s="103" t="s">
        <v>152</v>
      </c>
      <c r="E16" s="103" t="s">
        <v>152</v>
      </c>
      <c r="F16" s="103" t="s">
        <v>152</v>
      </c>
      <c r="G16" s="103" t="s">
        <v>152</v>
      </c>
    </row>
    <row r="17" spans="1:8" ht="18" customHeight="1" x14ac:dyDescent="0.3">
      <c r="A17" s="90" t="s">
        <v>155</v>
      </c>
      <c r="B17" s="146">
        <f>B6</f>
        <v>1010.54</v>
      </c>
      <c r="C17" s="73">
        <f t="shared" ref="C17:G18" si="1">C6</f>
        <v>1.1203103867519788</v>
      </c>
      <c r="D17" s="73">
        <f t="shared" si="1"/>
        <v>0.72594877974739291</v>
      </c>
      <c r="E17" s="73">
        <f t="shared" si="1"/>
        <v>0.57195996412679273</v>
      </c>
      <c r="F17" s="73">
        <f t="shared" si="1"/>
        <v>0.75152037880698197</v>
      </c>
      <c r="G17" s="73">
        <f t="shared" si="1"/>
        <v>0.97353463823309205</v>
      </c>
      <c r="H17" s="45"/>
    </row>
    <row r="18" spans="1:8" s="29" customFormat="1" ht="18" customHeight="1" x14ac:dyDescent="0.3">
      <c r="A18" s="90" t="s">
        <v>441</v>
      </c>
      <c r="B18" s="146">
        <f>B7</f>
        <v>748.95899999999995</v>
      </c>
      <c r="C18" s="73">
        <f>C7</f>
        <v>0.83031502657131373</v>
      </c>
      <c r="D18" s="73">
        <f t="shared" si="1"/>
        <v>0.33285664259205711</v>
      </c>
      <c r="E18" s="73">
        <f t="shared" si="1"/>
        <v>0.12455938755717715</v>
      </c>
      <c r="F18" s="73">
        <f t="shared" si="1"/>
        <v>1.1756623123791247E-2</v>
      </c>
      <c r="G18" s="73">
        <f t="shared" si="1"/>
        <v>0.29505003089769666</v>
      </c>
      <c r="H18" s="45"/>
    </row>
    <row r="19" spans="1:8" x14ac:dyDescent="0.3">
      <c r="A19" s="27" t="s">
        <v>153</v>
      </c>
      <c r="B19" s="146">
        <f t="shared" ref="B19:G19" si="2">B8</f>
        <v>-9.2077951214176679</v>
      </c>
      <c r="C19" s="73">
        <f t="shared" si="2"/>
        <v>-1.0207996233309331E-2</v>
      </c>
      <c r="D19" s="73">
        <f t="shared" si="2"/>
        <v>-1.3132501112184046E-2</v>
      </c>
      <c r="E19" s="73">
        <f t="shared" si="2"/>
        <v>-1.2687555206716708E-2</v>
      </c>
      <c r="F19" s="73">
        <f t="shared" si="2"/>
        <v>-1.0775435670201439E-2</v>
      </c>
      <c r="G19" s="73">
        <f t="shared" si="2"/>
        <v>-6.3939830239189751E-3</v>
      </c>
    </row>
    <row r="20" spans="1:8" x14ac:dyDescent="0.3">
      <c r="A20" s="27" t="s">
        <v>455</v>
      </c>
      <c r="B20" s="146">
        <f t="shared" ref="B20:G20" si="3">B9</f>
        <v>-53.918593706368242</v>
      </c>
      <c r="C20" s="73">
        <f t="shared" si="3"/>
        <v>-5.9775526518796106E-2</v>
      </c>
      <c r="D20" s="73">
        <f t="shared" si="3"/>
        <v>0.16152306272259459</v>
      </c>
      <c r="E20" s="73">
        <f t="shared" si="3"/>
        <v>6.1108452315598007E-2</v>
      </c>
      <c r="F20" s="73">
        <f t="shared" si="3"/>
        <v>-0.22742230599220076</v>
      </c>
      <c r="G20" s="73">
        <f t="shared" si="3"/>
        <v>9.1625752598825556E-3</v>
      </c>
    </row>
    <row r="21" spans="1:8" x14ac:dyDescent="0.3">
      <c r="A21" s="104" t="s">
        <v>154</v>
      </c>
      <c r="B21" s="99">
        <f t="shared" ref="B21:G21" si="4">B10</f>
        <v>0</v>
      </c>
      <c r="C21" s="99">
        <f t="shared" si="4"/>
        <v>0</v>
      </c>
      <c r="D21" s="99">
        <f t="shared" si="4"/>
        <v>1.0385251041064591E-3</v>
      </c>
      <c r="E21" s="99">
        <f t="shared" si="4"/>
        <v>1.956020533247128E-3</v>
      </c>
      <c r="F21" s="99">
        <f t="shared" si="4"/>
        <v>2.7771550686120955E-3</v>
      </c>
      <c r="G21" s="99">
        <f t="shared" si="4"/>
        <v>3.5284308128986724E-3</v>
      </c>
    </row>
    <row r="22" spans="1:8" s="29" customFormat="1" x14ac:dyDescent="0.3">
      <c r="A22" s="44"/>
      <c r="B22" s="70"/>
      <c r="C22" s="70"/>
      <c r="D22" s="70"/>
      <c r="E22" s="70"/>
      <c r="F22" s="375" t="s">
        <v>312</v>
      </c>
      <c r="G22" s="375"/>
    </row>
    <row r="23" spans="1:8" x14ac:dyDescent="0.3">
      <c r="A23" s="81"/>
      <c r="B23" s="81"/>
      <c r="C23" s="81"/>
      <c r="D23" s="81"/>
      <c r="E23" s="81"/>
      <c r="F23" s="80"/>
      <c r="G23" s="80"/>
    </row>
  </sheetData>
  <mergeCells count="5">
    <mergeCell ref="A3:G3"/>
    <mergeCell ref="F11:G11"/>
    <mergeCell ref="A14:C14"/>
    <mergeCell ref="F22:G22"/>
    <mergeCell ref="D14:F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L37"/>
  <sheetViews>
    <sheetView showGridLines="0" workbookViewId="0">
      <selection activeCell="A4" sqref="A4"/>
    </sheetView>
  </sheetViews>
  <sheetFormatPr defaultRowHeight="16.5" x14ac:dyDescent="0.3"/>
  <cols>
    <col min="1" max="1" width="35.5703125" customWidth="1"/>
    <col min="2" max="2" width="9.28515625" customWidth="1"/>
    <col min="3" max="3" width="14" bestFit="1" customWidth="1"/>
    <col min="5" max="5" width="15.28515625" bestFit="1" customWidth="1"/>
    <col min="6" max="6" width="10" customWidth="1"/>
    <col min="7" max="7" width="27.7109375" customWidth="1"/>
    <col min="11" max="11" width="10" bestFit="1" customWidth="1"/>
  </cols>
  <sheetData>
    <row r="1" spans="1:12" s="29" customFormat="1" x14ac:dyDescent="0.3">
      <c r="A1" s="253"/>
      <c r="B1" s="45"/>
    </row>
    <row r="2" spans="1:12" s="29" customFormat="1" x14ac:dyDescent="0.3">
      <c r="A2" s="253"/>
      <c r="B2" s="45"/>
    </row>
    <row r="3" spans="1:12" ht="17.25" thickBot="1" x14ac:dyDescent="0.35">
      <c r="A3" s="89" t="s">
        <v>333</v>
      </c>
      <c r="B3" s="89"/>
      <c r="C3" s="89"/>
      <c r="D3" s="89"/>
      <c r="F3" s="29"/>
      <c r="G3" s="29"/>
    </row>
    <row r="4" spans="1:12" x14ac:dyDescent="0.3">
      <c r="A4" s="106"/>
      <c r="B4" s="107"/>
      <c r="C4" s="108">
        <v>2017</v>
      </c>
      <c r="D4" s="144" t="s">
        <v>487</v>
      </c>
      <c r="E4" s="148">
        <v>2022</v>
      </c>
      <c r="G4" s="26"/>
    </row>
    <row r="5" spans="1:12" ht="15" customHeight="1" x14ac:dyDescent="0.3">
      <c r="A5" s="34" t="s">
        <v>110</v>
      </c>
      <c r="B5" s="36" t="s">
        <v>111</v>
      </c>
      <c r="C5" s="282">
        <v>4748</v>
      </c>
      <c r="D5" s="282">
        <v>4543.9501280000004</v>
      </c>
      <c r="E5" s="275">
        <v>5480.7049999999999</v>
      </c>
      <c r="F5" s="45"/>
      <c r="G5" s="236"/>
      <c r="H5" s="45"/>
      <c r="I5" s="45"/>
      <c r="J5" s="45"/>
      <c r="K5" s="45"/>
      <c r="L5" s="45"/>
    </row>
    <row r="6" spans="1:12" ht="15" customHeight="1" x14ac:dyDescent="0.3">
      <c r="A6" s="34" t="s">
        <v>112</v>
      </c>
      <c r="B6" s="36" t="s">
        <v>113</v>
      </c>
      <c r="C6" s="282">
        <v>820</v>
      </c>
      <c r="D6" s="282">
        <v>1149.897577</v>
      </c>
      <c r="E6" s="275">
        <v>1755.8630000000001</v>
      </c>
      <c r="F6" s="45"/>
      <c r="G6" s="45"/>
      <c r="H6" s="45"/>
      <c r="I6" s="45"/>
      <c r="J6" s="45"/>
      <c r="K6" s="45"/>
      <c r="L6" s="45"/>
    </row>
    <row r="7" spans="1:12" ht="15" customHeight="1" x14ac:dyDescent="0.3">
      <c r="A7" s="34" t="s">
        <v>114</v>
      </c>
      <c r="B7" s="36" t="s">
        <v>115</v>
      </c>
      <c r="C7" s="282">
        <v>1796</v>
      </c>
      <c r="D7" s="282">
        <v>1971.1112680000001</v>
      </c>
      <c r="E7" s="275">
        <v>2499.1460000000002</v>
      </c>
      <c r="F7" s="45"/>
      <c r="G7" s="236"/>
      <c r="H7" s="45"/>
      <c r="I7" s="45"/>
      <c r="J7" s="45"/>
      <c r="K7" s="45"/>
      <c r="L7" s="45"/>
    </row>
    <row r="8" spans="1:12" ht="15" customHeight="1" x14ac:dyDescent="0.3">
      <c r="A8" s="34" t="s">
        <v>116</v>
      </c>
      <c r="B8" s="36" t="s">
        <v>117</v>
      </c>
      <c r="C8" s="282">
        <v>3455</v>
      </c>
      <c r="D8" s="282">
        <v>3835.9167310000003</v>
      </c>
      <c r="E8" s="275">
        <v>4102.1030000000001</v>
      </c>
      <c r="F8" s="45"/>
      <c r="G8" s="236"/>
      <c r="H8" s="45"/>
      <c r="I8" s="45"/>
      <c r="J8" s="45"/>
      <c r="K8" s="45"/>
      <c r="L8" s="45"/>
    </row>
    <row r="9" spans="1:12" ht="15" customHeight="1" x14ac:dyDescent="0.3">
      <c r="A9" s="34" t="s">
        <v>118</v>
      </c>
      <c r="B9" s="36" t="s">
        <v>119</v>
      </c>
      <c r="C9" s="282">
        <v>610</v>
      </c>
      <c r="D9" s="282">
        <v>581.23850100000004</v>
      </c>
      <c r="E9" s="275">
        <v>698.74599999999998</v>
      </c>
      <c r="F9" s="45"/>
      <c r="G9" s="45"/>
      <c r="H9" s="45"/>
      <c r="I9" s="45"/>
      <c r="J9" s="45"/>
      <c r="K9" s="45"/>
      <c r="L9" s="45"/>
    </row>
    <row r="10" spans="1:12" ht="15" customHeight="1" x14ac:dyDescent="0.3">
      <c r="A10" s="34" t="s">
        <v>120</v>
      </c>
      <c r="B10" s="36" t="s">
        <v>121</v>
      </c>
      <c r="C10" s="282">
        <v>392</v>
      </c>
      <c r="D10" s="282">
        <v>375.285348</v>
      </c>
      <c r="E10" s="275">
        <v>440.5</v>
      </c>
      <c r="F10" s="45"/>
      <c r="G10" s="45"/>
      <c r="H10" s="45"/>
      <c r="I10" s="45"/>
      <c r="J10" s="45"/>
      <c r="K10" s="45"/>
      <c r="L10" s="45"/>
    </row>
    <row r="11" spans="1:12" ht="15" customHeight="1" x14ac:dyDescent="0.3">
      <c r="A11" s="34" t="s">
        <v>122</v>
      </c>
      <c r="B11" s="36" t="s">
        <v>123</v>
      </c>
      <c r="C11" s="282">
        <v>6033</v>
      </c>
      <c r="D11" s="282">
        <v>6923.9494709999999</v>
      </c>
      <c r="E11" s="275">
        <v>7839.6819999999998</v>
      </c>
      <c r="F11" s="45"/>
      <c r="G11" s="236"/>
      <c r="H11" s="45"/>
      <c r="I11" s="45"/>
      <c r="J11" s="45"/>
      <c r="K11" s="45"/>
      <c r="L11" s="45"/>
    </row>
    <row r="12" spans="1:12" ht="15" customHeight="1" x14ac:dyDescent="0.3">
      <c r="A12" s="34" t="s">
        <v>124</v>
      </c>
      <c r="B12" s="36" t="s">
        <v>125</v>
      </c>
      <c r="C12" s="282">
        <v>718</v>
      </c>
      <c r="D12" s="282">
        <v>900.38383199999998</v>
      </c>
      <c r="E12" s="275">
        <v>990.923</v>
      </c>
      <c r="F12" s="45"/>
      <c r="G12" s="45"/>
      <c r="H12" s="45"/>
      <c r="I12" s="45"/>
      <c r="J12" s="45"/>
      <c r="K12" s="45"/>
      <c r="L12" s="45"/>
    </row>
    <row r="13" spans="1:12" ht="15" customHeight="1" x14ac:dyDescent="0.3">
      <c r="A13" s="34" t="s">
        <v>126</v>
      </c>
      <c r="B13" s="36" t="s">
        <v>127</v>
      </c>
      <c r="C13" s="282">
        <v>3218</v>
      </c>
      <c r="D13" s="282">
        <v>3970.5145750000001</v>
      </c>
      <c r="E13" s="275">
        <v>4622.26</v>
      </c>
      <c r="F13" s="45"/>
      <c r="G13" s="236"/>
      <c r="H13" s="45"/>
      <c r="I13" s="45"/>
      <c r="J13" s="45"/>
      <c r="K13" s="45"/>
      <c r="L13" s="45"/>
    </row>
    <row r="14" spans="1:12" ht="15" customHeight="1" x14ac:dyDescent="0.3">
      <c r="A14" s="34" t="s">
        <v>128</v>
      </c>
      <c r="B14" s="36" t="s">
        <v>129</v>
      </c>
      <c r="C14" s="282">
        <v>12314</v>
      </c>
      <c r="D14" s="282">
        <v>12964.087278000001</v>
      </c>
      <c r="E14" s="275">
        <v>14339.281000000001</v>
      </c>
      <c r="F14" s="45"/>
      <c r="G14" s="236"/>
      <c r="H14" s="45"/>
      <c r="I14" s="45"/>
      <c r="J14" s="45"/>
      <c r="K14" s="45"/>
      <c r="L14" s="45"/>
    </row>
    <row r="15" spans="1:12" ht="15" customHeight="1" x14ac:dyDescent="0.3">
      <c r="A15" s="111" t="s">
        <v>130</v>
      </c>
      <c r="B15" s="112" t="s">
        <v>70</v>
      </c>
      <c r="C15" s="277">
        <v>34103</v>
      </c>
      <c r="D15" s="277">
        <v>37216.334709000002</v>
      </c>
      <c r="E15" s="276">
        <v>42769.209000000003</v>
      </c>
      <c r="F15" s="45"/>
      <c r="G15" s="45"/>
      <c r="H15" s="45"/>
      <c r="I15" s="45"/>
      <c r="J15" s="45"/>
      <c r="K15" s="45"/>
      <c r="L15" s="45"/>
    </row>
    <row r="16" spans="1:12" ht="16.5" customHeight="1" x14ac:dyDescent="0.3">
      <c r="A16" s="150" t="s">
        <v>478</v>
      </c>
      <c r="B16" s="149"/>
      <c r="C16" s="45"/>
      <c r="D16" s="237"/>
      <c r="E16" s="237" t="s">
        <v>314</v>
      </c>
      <c r="F16" s="45"/>
      <c r="G16" s="45"/>
      <c r="H16" s="45"/>
      <c r="I16" s="45"/>
      <c r="J16" s="45"/>
      <c r="K16" s="45"/>
      <c r="L16" s="45"/>
    </row>
    <row r="17" spans="1:12" ht="15" customHeight="1" x14ac:dyDescent="0.3">
      <c r="A17" s="41"/>
      <c r="B17" s="41"/>
      <c r="C17" s="238"/>
      <c r="D17" s="238"/>
      <c r="E17" s="45"/>
      <c r="F17" s="45"/>
      <c r="G17" s="45"/>
      <c r="H17" s="45"/>
      <c r="I17" s="45"/>
      <c r="J17" s="45"/>
      <c r="K17" s="45"/>
      <c r="L17" s="45"/>
    </row>
    <row r="18" spans="1:12" ht="15" customHeight="1" x14ac:dyDescent="0.3">
      <c r="A18" s="41"/>
      <c r="B18" s="41"/>
      <c r="C18" s="238"/>
      <c r="D18" s="239"/>
      <c r="E18" s="45"/>
      <c r="F18" s="45"/>
      <c r="G18" s="45"/>
      <c r="H18" s="45"/>
      <c r="I18" s="45"/>
      <c r="J18" s="45"/>
      <c r="K18" s="45"/>
      <c r="L18" s="45"/>
    </row>
    <row r="19" spans="1:12" ht="15" customHeight="1" x14ac:dyDescent="0.3">
      <c r="A19" s="41"/>
      <c r="B19" s="41"/>
      <c r="C19" s="238"/>
      <c r="D19" s="238"/>
      <c r="E19" s="45"/>
      <c r="F19" s="45"/>
      <c r="G19" s="45"/>
      <c r="H19" s="45"/>
      <c r="I19" s="45"/>
      <c r="J19" s="45"/>
      <c r="K19" s="45"/>
      <c r="L19" s="45"/>
    </row>
    <row r="20" spans="1:12" ht="15" customHeight="1" thickBot="1" x14ac:dyDescent="0.35">
      <c r="A20" s="89" t="s">
        <v>131</v>
      </c>
      <c r="B20" s="89"/>
      <c r="C20" s="89"/>
      <c r="D20" s="89"/>
      <c r="E20" s="89"/>
      <c r="F20" s="45"/>
      <c r="G20" s="225" t="s">
        <v>156</v>
      </c>
      <c r="H20" s="225"/>
      <c r="I20" s="225"/>
      <c r="J20" s="225"/>
      <c r="K20" s="45"/>
      <c r="L20" s="45"/>
    </row>
    <row r="21" spans="1:12" ht="15" customHeight="1" x14ac:dyDescent="0.3">
      <c r="A21" s="380"/>
      <c r="B21" s="376" t="s">
        <v>132</v>
      </c>
      <c r="C21" s="382">
        <v>2017</v>
      </c>
      <c r="D21" s="382" t="s">
        <v>487</v>
      </c>
      <c r="E21" s="382">
        <v>2022</v>
      </c>
      <c r="F21" s="45"/>
      <c r="G21" s="226"/>
      <c r="H21" s="376" t="s">
        <v>157</v>
      </c>
      <c r="I21" s="376">
        <f>C21</f>
        <v>2017</v>
      </c>
      <c r="J21" s="376" t="s">
        <v>488</v>
      </c>
      <c r="K21" s="376">
        <v>2022</v>
      </c>
      <c r="L21" s="45"/>
    </row>
    <row r="22" spans="1:12" ht="15" customHeight="1" x14ac:dyDescent="0.3">
      <c r="A22" s="381"/>
      <c r="B22" s="377"/>
      <c r="C22" s="377"/>
      <c r="D22" s="377"/>
      <c r="E22" s="377" t="e">
        <f>#REF!</f>
        <v>#REF!</v>
      </c>
      <c r="F22" s="45"/>
      <c r="G22" s="227"/>
      <c r="H22" s="377"/>
      <c r="I22" s="377"/>
      <c r="J22" s="377"/>
      <c r="K22" s="377"/>
      <c r="L22" s="45"/>
    </row>
    <row r="23" spans="1:12" ht="15" customHeight="1" x14ac:dyDescent="0.3">
      <c r="A23" s="71" t="s">
        <v>110</v>
      </c>
      <c r="B23" s="72">
        <v>1</v>
      </c>
      <c r="C23" s="240">
        <v>5.6</v>
      </c>
      <c r="D23" s="240">
        <v>4.719006389006589</v>
      </c>
      <c r="E23" s="240">
        <v>4.8345738712545687</v>
      </c>
      <c r="F23" s="45"/>
      <c r="G23" s="241" t="s">
        <v>158</v>
      </c>
      <c r="H23" s="242" t="s">
        <v>111</v>
      </c>
      <c r="I23" s="240">
        <f>C23</f>
        <v>5.6</v>
      </c>
      <c r="J23" s="240">
        <f>D23</f>
        <v>4.719006389006589</v>
      </c>
      <c r="K23" s="240">
        <f>E23</f>
        <v>4.8345738712545687</v>
      </c>
      <c r="L23" s="45"/>
    </row>
    <row r="24" spans="1:12" ht="15" customHeight="1" x14ac:dyDescent="0.3">
      <c r="A24" s="71" t="s">
        <v>112</v>
      </c>
      <c r="B24" s="72">
        <v>2</v>
      </c>
      <c r="C24" s="240">
        <v>1</v>
      </c>
      <c r="D24" s="240">
        <v>1.1941975285179001</v>
      </c>
      <c r="E24" s="240">
        <v>1.5488608456946071</v>
      </c>
      <c r="F24" s="45"/>
      <c r="G24" s="241" t="s">
        <v>159</v>
      </c>
      <c r="H24" s="242" t="s">
        <v>113</v>
      </c>
      <c r="I24" s="240">
        <f t="shared" ref="I24:I33" si="0">C24</f>
        <v>1</v>
      </c>
      <c r="J24" s="240">
        <f t="shared" ref="J24:J32" si="1">D24</f>
        <v>1.1941975285179001</v>
      </c>
      <c r="K24" s="240">
        <f t="shared" ref="K24:K33" si="2">E24</f>
        <v>1.5488608456946071</v>
      </c>
      <c r="L24" s="45"/>
    </row>
    <row r="25" spans="1:12" ht="15" customHeight="1" x14ac:dyDescent="0.3">
      <c r="A25" s="71" t="s">
        <v>114</v>
      </c>
      <c r="B25" s="72">
        <v>3</v>
      </c>
      <c r="C25" s="240">
        <v>2.1</v>
      </c>
      <c r="D25" s="240">
        <v>2.0470485822054951</v>
      </c>
      <c r="E25" s="240">
        <v>2.2045167459387747</v>
      </c>
      <c r="F25" s="45"/>
      <c r="G25" s="241" t="s">
        <v>160</v>
      </c>
      <c r="H25" s="242" t="s">
        <v>115</v>
      </c>
      <c r="I25" s="240">
        <f t="shared" si="0"/>
        <v>2.1</v>
      </c>
      <c r="J25" s="240">
        <f t="shared" si="1"/>
        <v>2.0470485822054951</v>
      </c>
      <c r="K25" s="240">
        <f t="shared" si="2"/>
        <v>2.2045167459387747</v>
      </c>
      <c r="L25" s="45"/>
    </row>
    <row r="26" spans="1:12" ht="15" customHeight="1" x14ac:dyDescent="0.3">
      <c r="A26" s="71" t="s">
        <v>116</v>
      </c>
      <c r="B26" s="72">
        <v>4</v>
      </c>
      <c r="C26" s="240">
        <v>4.0999999999999996</v>
      </c>
      <c r="D26" s="240">
        <v>3.9836959146498514</v>
      </c>
      <c r="E26" s="240">
        <v>3.6184979817368355</v>
      </c>
      <c r="F26" s="45"/>
      <c r="G26" s="241" t="s">
        <v>161</v>
      </c>
      <c r="H26" s="242" t="s">
        <v>117</v>
      </c>
      <c r="I26" s="240">
        <f t="shared" si="0"/>
        <v>4.0999999999999996</v>
      </c>
      <c r="J26" s="240">
        <f t="shared" si="1"/>
        <v>3.9836959146498514</v>
      </c>
      <c r="K26" s="240">
        <f t="shared" si="2"/>
        <v>3.6184979817368355</v>
      </c>
      <c r="L26" s="45"/>
    </row>
    <row r="27" spans="1:12" ht="15" customHeight="1" x14ac:dyDescent="0.3">
      <c r="A27" s="71" t="s">
        <v>133</v>
      </c>
      <c r="B27" s="72">
        <v>5</v>
      </c>
      <c r="C27" s="240">
        <v>0.7</v>
      </c>
      <c r="D27" s="240">
        <v>0.60363078873906439</v>
      </c>
      <c r="E27" s="240">
        <v>0.61636945506894547</v>
      </c>
      <c r="F27" s="45"/>
      <c r="G27" s="241" t="s">
        <v>162</v>
      </c>
      <c r="H27" s="242" t="s">
        <v>119</v>
      </c>
      <c r="I27" s="240">
        <f t="shared" si="0"/>
        <v>0.7</v>
      </c>
      <c r="J27" s="240">
        <f t="shared" si="1"/>
        <v>0.60363078873906439</v>
      </c>
      <c r="K27" s="240">
        <f t="shared" si="2"/>
        <v>0.61636945506894547</v>
      </c>
      <c r="L27" s="45"/>
    </row>
    <row r="28" spans="1:12" ht="15" customHeight="1" x14ac:dyDescent="0.3">
      <c r="A28" s="71" t="s">
        <v>120</v>
      </c>
      <c r="B28" s="72">
        <v>6</v>
      </c>
      <c r="C28" s="240">
        <v>0.5</v>
      </c>
      <c r="D28" s="240">
        <v>0.38974326412601884</v>
      </c>
      <c r="E28" s="240">
        <v>0.38856858566327468</v>
      </c>
      <c r="F28" s="45"/>
      <c r="G28" s="241" t="s">
        <v>163</v>
      </c>
      <c r="H28" s="242" t="s">
        <v>121</v>
      </c>
      <c r="I28" s="240">
        <f t="shared" si="0"/>
        <v>0.5</v>
      </c>
      <c r="J28" s="240">
        <f t="shared" si="1"/>
        <v>0.38974326412601884</v>
      </c>
      <c r="K28" s="240">
        <f t="shared" si="2"/>
        <v>0.38856858566327468</v>
      </c>
      <c r="L28" s="45"/>
    </row>
    <row r="29" spans="1:12" ht="15" customHeight="1" x14ac:dyDescent="0.3">
      <c r="A29" s="71" t="s">
        <v>122</v>
      </c>
      <c r="B29" s="72">
        <v>7</v>
      </c>
      <c r="C29" s="240">
        <v>7.1</v>
      </c>
      <c r="D29" s="240">
        <v>7.190695511702101</v>
      </c>
      <c r="E29" s="240">
        <v>6.9154464172300392</v>
      </c>
      <c r="F29" s="45"/>
      <c r="G29" s="241" t="s">
        <v>164</v>
      </c>
      <c r="H29" s="242" t="s">
        <v>123</v>
      </c>
      <c r="I29" s="240">
        <f t="shared" si="0"/>
        <v>7.1</v>
      </c>
      <c r="J29" s="240">
        <f t="shared" si="1"/>
        <v>7.190695511702101</v>
      </c>
      <c r="K29" s="240">
        <f t="shared" si="2"/>
        <v>6.9154464172300392</v>
      </c>
      <c r="L29" s="45"/>
    </row>
    <row r="30" spans="1:12" ht="15" customHeight="1" x14ac:dyDescent="0.3">
      <c r="A30" s="71" t="s">
        <v>124</v>
      </c>
      <c r="B30" s="72">
        <v>8</v>
      </c>
      <c r="C30" s="240">
        <v>0.8</v>
      </c>
      <c r="D30" s="240">
        <v>0.93507123451559049</v>
      </c>
      <c r="E30" s="240">
        <v>0.87410113192101968</v>
      </c>
      <c r="F30" s="45"/>
      <c r="G30" s="241" t="s">
        <v>165</v>
      </c>
      <c r="H30" s="242" t="s">
        <v>125</v>
      </c>
      <c r="I30" s="240">
        <f t="shared" si="0"/>
        <v>0.8</v>
      </c>
      <c r="J30" s="240">
        <f t="shared" si="1"/>
        <v>0.93507123451559049</v>
      </c>
      <c r="K30" s="240">
        <f t="shared" si="2"/>
        <v>0.87410113192101968</v>
      </c>
      <c r="L30" s="45"/>
    </row>
    <row r="31" spans="1:12" ht="15" customHeight="1" x14ac:dyDescent="0.3">
      <c r="A31" s="71" t="s">
        <v>126</v>
      </c>
      <c r="B31" s="72">
        <v>9</v>
      </c>
      <c r="C31" s="240">
        <v>3.8</v>
      </c>
      <c r="D31" s="240">
        <v>4.1234791578392036</v>
      </c>
      <c r="E31" s="240">
        <v>4.0773326464652166</v>
      </c>
      <c r="F31" s="45"/>
      <c r="G31" s="241" t="s">
        <v>166</v>
      </c>
      <c r="H31" s="242" t="s">
        <v>127</v>
      </c>
      <c r="I31" s="240">
        <f t="shared" si="0"/>
        <v>3.8</v>
      </c>
      <c r="J31" s="240">
        <f t="shared" si="1"/>
        <v>4.1234791578392036</v>
      </c>
      <c r="K31" s="240">
        <f t="shared" si="2"/>
        <v>4.0773326464652166</v>
      </c>
      <c r="L31" s="45"/>
    </row>
    <row r="32" spans="1:12" ht="15" customHeight="1" x14ac:dyDescent="0.3">
      <c r="A32" s="71" t="s">
        <v>128</v>
      </c>
      <c r="B32" s="72">
        <v>10</v>
      </c>
      <c r="C32" s="240">
        <v>14.5</v>
      </c>
      <c r="D32" s="240">
        <v>13.463530401784604</v>
      </c>
      <c r="E32" s="240">
        <v>12.648794864014226</v>
      </c>
      <c r="F32" s="45"/>
      <c r="G32" s="241" t="s">
        <v>167</v>
      </c>
      <c r="H32" s="242" t="s">
        <v>129</v>
      </c>
      <c r="I32" s="240">
        <f t="shared" si="0"/>
        <v>14.5</v>
      </c>
      <c r="J32" s="240">
        <f t="shared" si="1"/>
        <v>13.463530401784604</v>
      </c>
      <c r="K32" s="240">
        <f t="shared" si="2"/>
        <v>12.648794864014226</v>
      </c>
      <c r="L32" s="45"/>
    </row>
    <row r="33" spans="1:12" ht="15" customHeight="1" x14ac:dyDescent="0.3">
      <c r="A33" s="109" t="s">
        <v>130</v>
      </c>
      <c r="B33" s="110" t="s">
        <v>70</v>
      </c>
      <c r="C33" s="283">
        <v>40.200000000000003</v>
      </c>
      <c r="D33" s="283">
        <v>38.65009877308642</v>
      </c>
      <c r="E33" s="283">
        <v>37.727062544987511</v>
      </c>
      <c r="F33" s="45"/>
      <c r="G33" s="244" t="s">
        <v>168</v>
      </c>
      <c r="H33" s="245" t="s">
        <v>70</v>
      </c>
      <c r="I33" s="243">
        <f t="shared" si="0"/>
        <v>40.200000000000003</v>
      </c>
      <c r="J33" s="243">
        <f>D33</f>
        <v>38.65009877308642</v>
      </c>
      <c r="K33" s="243">
        <f t="shared" si="2"/>
        <v>37.727062544987511</v>
      </c>
      <c r="L33" s="45"/>
    </row>
    <row r="34" spans="1:12" ht="28.5" customHeight="1" x14ac:dyDescent="0.3">
      <c r="A34" s="379" t="s">
        <v>449</v>
      </c>
      <c r="B34" s="379"/>
      <c r="C34" s="45"/>
      <c r="D34" s="237"/>
      <c r="E34" s="246" t="s">
        <v>434</v>
      </c>
      <c r="F34" s="45"/>
      <c r="G34" s="378" t="s">
        <v>456</v>
      </c>
      <c r="H34" s="378"/>
      <c r="I34" s="378"/>
      <c r="J34" s="378"/>
      <c r="K34" s="246" t="s">
        <v>435</v>
      </c>
      <c r="L34" s="45"/>
    </row>
    <row r="35" spans="1:12" ht="15" customHeight="1" x14ac:dyDescent="0.3">
      <c r="A35" s="41"/>
      <c r="B35" s="41"/>
      <c r="C35" s="42"/>
      <c r="D35" s="42"/>
      <c r="E35" s="42"/>
      <c r="F35" s="45"/>
      <c r="G35" s="45"/>
      <c r="H35" s="45"/>
      <c r="I35" s="45"/>
      <c r="J35" s="45"/>
      <c r="K35" s="45"/>
      <c r="L35" s="45"/>
    </row>
    <row r="36" spans="1:12" x14ac:dyDescent="0.3">
      <c r="A36" s="41"/>
      <c r="B36" s="41"/>
      <c r="C36" s="42"/>
      <c r="D36" s="239"/>
      <c r="E36" s="45"/>
      <c r="F36" s="45"/>
      <c r="G36" s="45"/>
      <c r="H36" s="45"/>
      <c r="I36" s="45"/>
      <c r="J36" s="45"/>
      <c r="K36" s="45"/>
      <c r="L36" s="45"/>
    </row>
    <row r="37" spans="1:12" x14ac:dyDescent="0.3">
      <c r="C37" s="45"/>
      <c r="D37" s="45"/>
      <c r="E37" s="45"/>
      <c r="F37" s="45"/>
      <c r="G37" s="45"/>
      <c r="H37" s="45"/>
      <c r="I37" s="45"/>
      <c r="J37" s="45"/>
      <c r="K37" s="45"/>
      <c r="L37" s="45"/>
    </row>
  </sheetData>
  <mergeCells count="11">
    <mergeCell ref="K21:K22"/>
    <mergeCell ref="G34:J34"/>
    <mergeCell ref="A34:B34"/>
    <mergeCell ref="A21:A22"/>
    <mergeCell ref="B21:B22"/>
    <mergeCell ref="C21:C22"/>
    <mergeCell ref="E21:E22"/>
    <mergeCell ref="D21:D22"/>
    <mergeCell ref="H21:H22"/>
    <mergeCell ref="I21:I22"/>
    <mergeCell ref="J21:J2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N64"/>
  <sheetViews>
    <sheetView showGridLines="0" workbookViewId="0">
      <selection activeCell="D27" sqref="D27:G27"/>
    </sheetView>
  </sheetViews>
  <sheetFormatPr defaultRowHeight="16.5" x14ac:dyDescent="0.3"/>
  <cols>
    <col min="1" max="1" width="32.28515625" customWidth="1"/>
    <col min="2" max="2" width="10.42578125" customWidth="1"/>
    <col min="3" max="5" width="9.28515625" customWidth="1"/>
    <col min="6" max="6" width="9.28515625" style="29" customWidth="1"/>
    <col min="7" max="7" width="9.28515625" customWidth="1"/>
    <col min="9" max="9" width="9.28515625" bestFit="1" customWidth="1"/>
    <col min="10" max="10" width="15.5703125" customWidth="1"/>
    <col min="11" max="11" width="12.28515625" customWidth="1"/>
    <col min="12" max="12" width="17.5703125" bestFit="1" customWidth="1"/>
    <col min="13" max="13" width="13.42578125" bestFit="1" customWidth="1"/>
  </cols>
  <sheetData>
    <row r="1" spans="1:13" s="29" customFormat="1" x14ac:dyDescent="0.3">
      <c r="A1" s="253"/>
      <c r="B1" s="45"/>
    </row>
    <row r="2" spans="1:13" s="29" customFormat="1" x14ac:dyDescent="0.3">
      <c r="A2" s="253"/>
      <c r="B2" s="45"/>
    </row>
    <row r="3" spans="1:13" ht="17.25" thickBot="1" x14ac:dyDescent="0.35">
      <c r="A3" s="374" t="s">
        <v>246</v>
      </c>
      <c r="B3" s="374"/>
      <c r="C3" s="374"/>
      <c r="D3" s="374"/>
      <c r="E3" s="374"/>
      <c r="F3" s="374"/>
      <c r="G3" s="374"/>
    </row>
    <row r="4" spans="1:13" ht="15" customHeight="1" x14ac:dyDescent="0.3">
      <c r="A4" s="113"/>
      <c r="B4" s="113" t="s">
        <v>5</v>
      </c>
      <c r="C4" s="114">
        <v>2018</v>
      </c>
      <c r="D4" s="114">
        <v>2019</v>
      </c>
      <c r="E4" s="114">
        <v>2020</v>
      </c>
      <c r="F4" s="114">
        <v>2021</v>
      </c>
      <c r="G4" s="114">
        <v>2022</v>
      </c>
    </row>
    <row r="5" spans="1:13" ht="15" customHeight="1" x14ac:dyDescent="0.3">
      <c r="A5" s="193" t="s">
        <v>74</v>
      </c>
      <c r="B5" s="194"/>
      <c r="C5" s="74">
        <v>48.931269512113751</v>
      </c>
      <c r="D5" s="74">
        <v>47.503823136679706</v>
      </c>
      <c r="E5" s="74">
        <v>45.927688290999654</v>
      </c>
      <c r="F5" s="74">
        <v>44.922294246593466</v>
      </c>
      <c r="G5" s="74">
        <v>44.371490487738306</v>
      </c>
    </row>
    <row r="6" spans="1:13" ht="15" customHeight="1" x14ac:dyDescent="0.3">
      <c r="A6" s="229" t="s">
        <v>75</v>
      </c>
      <c r="B6" s="147"/>
      <c r="C6" s="74">
        <v>-2.0178694232813825</v>
      </c>
      <c r="D6" s="74">
        <f t="shared" ref="D6:G6" si="0">D5-C5</f>
        <v>-1.4274463754340445</v>
      </c>
      <c r="E6" s="74">
        <f t="shared" si="0"/>
        <v>-1.5761348456800519</v>
      </c>
      <c r="F6" s="74">
        <f t="shared" si="0"/>
        <v>-1.005394044406188</v>
      </c>
      <c r="G6" s="74">
        <f t="shared" si="0"/>
        <v>-0.5508037588551602</v>
      </c>
      <c r="I6" s="29"/>
    </row>
    <row r="7" spans="1:13" ht="15" customHeight="1" x14ac:dyDescent="0.3">
      <c r="A7" s="384" t="s">
        <v>76</v>
      </c>
      <c r="B7" s="384"/>
      <c r="C7" s="384"/>
      <c r="D7" s="384"/>
      <c r="E7" s="384"/>
      <c r="F7" s="228"/>
      <c r="G7" s="228"/>
    </row>
    <row r="8" spans="1:13" ht="15" customHeight="1" x14ac:dyDescent="0.3">
      <c r="A8" s="193" t="s">
        <v>324</v>
      </c>
      <c r="B8" s="194"/>
      <c r="C8" s="74">
        <v>-0.55404555838737912</v>
      </c>
      <c r="D8" s="74">
        <v>-1.1649374953536096</v>
      </c>
      <c r="E8" s="74">
        <v>-1.0556897100604072</v>
      </c>
      <c r="F8" s="74">
        <v>-0.99960826967788152</v>
      </c>
      <c r="G8" s="74">
        <v>-0.99403393914833016</v>
      </c>
    </row>
    <row r="9" spans="1:13" ht="15" customHeight="1" x14ac:dyDescent="0.3">
      <c r="A9" s="193" t="s">
        <v>77</v>
      </c>
      <c r="B9" s="195" t="s">
        <v>23</v>
      </c>
      <c r="C9" s="74">
        <v>1.2518776235344691</v>
      </c>
      <c r="D9" s="74">
        <v>1.1649374953536096</v>
      </c>
      <c r="E9" s="74">
        <v>1.0556897100604072</v>
      </c>
      <c r="F9" s="74">
        <v>0.99960826967788152</v>
      </c>
      <c r="G9" s="74">
        <v>0.99403393914833016</v>
      </c>
      <c r="J9" s="23"/>
    </row>
    <row r="10" spans="1:13" ht="15" customHeight="1" x14ac:dyDescent="0.3">
      <c r="A10" s="229" t="s">
        <v>78</v>
      </c>
      <c r="B10" s="147"/>
      <c r="C10" s="74">
        <v>0.30668682532101643</v>
      </c>
      <c r="D10" s="74">
        <v>1.6665610856450059</v>
      </c>
      <c r="E10" s="74">
        <v>1.1919119984120998</v>
      </c>
      <c r="F10" s="74">
        <v>1.4502515084574656</v>
      </c>
      <c r="G10" s="74">
        <v>1.5654884938537887</v>
      </c>
    </row>
    <row r="11" spans="1:13" ht="15" customHeight="1" x14ac:dyDescent="0.3">
      <c r="A11" s="229" t="s">
        <v>79</v>
      </c>
      <c r="B11" s="147"/>
      <c r="C11" s="264"/>
      <c r="D11" s="264"/>
      <c r="E11" s="264"/>
      <c r="F11" s="264"/>
      <c r="G11" s="264"/>
    </row>
    <row r="12" spans="1:13" ht="15" customHeight="1" x14ac:dyDescent="0.3">
      <c r="A12" s="196" t="s">
        <v>80</v>
      </c>
      <c r="B12" s="194"/>
      <c r="C12" s="74">
        <v>-0.31706567914467565</v>
      </c>
      <c r="D12" s="74">
        <v>1.2334623695592783</v>
      </c>
      <c r="E12" s="74">
        <v>0.98484214658294955</v>
      </c>
      <c r="F12" s="74">
        <v>0.72829139752363081</v>
      </c>
      <c r="G12" s="74">
        <v>9.2580089709833974E-2</v>
      </c>
    </row>
    <row r="13" spans="1:13" ht="15" customHeight="1" x14ac:dyDescent="0.3">
      <c r="A13" s="196" t="s">
        <v>81</v>
      </c>
      <c r="B13" s="194"/>
      <c r="C13" s="74">
        <v>0.67667616522191332</v>
      </c>
      <c r="D13" s="74">
        <v>0.6520008870644497</v>
      </c>
      <c r="E13" s="74">
        <v>0.32904250762847487</v>
      </c>
      <c r="F13" s="74">
        <v>0.55919165528232762</v>
      </c>
      <c r="G13" s="74">
        <v>1.2198163735993057</v>
      </c>
    </row>
    <row r="14" spans="1:13" ht="15" customHeight="1" x14ac:dyDescent="0.3">
      <c r="A14" s="196" t="s">
        <v>82</v>
      </c>
      <c r="B14" s="194"/>
      <c r="C14" s="74">
        <v>0</v>
      </c>
      <c r="D14" s="74">
        <v>0</v>
      </c>
      <c r="E14" s="74">
        <v>0</v>
      </c>
      <c r="F14" s="74">
        <v>0</v>
      </c>
      <c r="G14" s="74">
        <v>0</v>
      </c>
    </row>
    <row r="15" spans="1:13" ht="15" customHeight="1" x14ac:dyDescent="0.3">
      <c r="A15" s="196" t="s">
        <v>83</v>
      </c>
      <c r="B15" s="194"/>
      <c r="C15" s="74">
        <f>C10-C12-C13</f>
        <v>-5.2923660756221236E-2</v>
      </c>
      <c r="D15" s="74">
        <f t="shared" ref="D15" si="1">D10-D12-D13</f>
        <v>-0.21890217097872211</v>
      </c>
      <c r="E15" s="74">
        <f>E10-E12-E13</f>
        <v>-0.12197265579932459</v>
      </c>
      <c r="F15" s="74">
        <f>F10-F12-F13</f>
        <v>0.16276845565150722</v>
      </c>
      <c r="G15" s="74">
        <f>G10-G12-G13</f>
        <v>0.25309203054464913</v>
      </c>
      <c r="I15" s="21"/>
      <c r="J15" s="21"/>
      <c r="K15" s="21"/>
      <c r="L15" s="21"/>
      <c r="M15" s="21"/>
    </row>
    <row r="16" spans="1:13" ht="15" customHeight="1" x14ac:dyDescent="0.3">
      <c r="A16" s="193" t="s">
        <v>84</v>
      </c>
      <c r="B16" s="194"/>
      <c r="C16" s="74">
        <v>2.6120642255207454</v>
      </c>
      <c r="D16" s="74">
        <v>2.5414639601653799</v>
      </c>
      <c r="E16" s="74">
        <v>2.3598332197385576</v>
      </c>
      <c r="F16" s="74">
        <v>2.2994278775884887</v>
      </c>
      <c r="G16" s="74">
        <v>2.3221835556853523</v>
      </c>
    </row>
    <row r="17" spans="1:14" ht="15" customHeight="1" x14ac:dyDescent="0.3">
      <c r="A17" s="384" t="s">
        <v>85</v>
      </c>
      <c r="B17" s="384"/>
      <c r="C17" s="384"/>
      <c r="D17" s="384"/>
      <c r="E17" s="384"/>
      <c r="F17" s="228"/>
      <c r="G17" s="228"/>
    </row>
    <row r="18" spans="1:14" ht="15" customHeight="1" x14ac:dyDescent="0.3">
      <c r="A18" s="193" t="s">
        <v>86</v>
      </c>
      <c r="B18" s="197"/>
      <c r="C18" s="75">
        <v>5.9761553728846257</v>
      </c>
      <c r="D18" s="75">
        <v>6.2502732747356236</v>
      </c>
      <c r="E18" s="75">
        <v>6.1486077828895853</v>
      </c>
      <c r="F18" s="75">
        <v>6.3790478305863303</v>
      </c>
      <c r="G18" s="75">
        <v>7.2983468390345152</v>
      </c>
    </row>
    <row r="19" spans="1:14" ht="15" customHeight="1" x14ac:dyDescent="0.3">
      <c r="A19" s="229" t="s">
        <v>88</v>
      </c>
      <c r="B19" s="229"/>
      <c r="C19" s="74">
        <f>C5-C18</f>
        <v>42.955114139229124</v>
      </c>
      <c r="D19" s="74">
        <f t="shared" ref="D19" si="2">D5-D18</f>
        <v>41.25354986194408</v>
      </c>
      <c r="E19" s="74">
        <f>E5-E18</f>
        <v>39.77908050811007</v>
      </c>
      <c r="F19" s="74">
        <f>F5-F18</f>
        <v>38.543246416007136</v>
      </c>
      <c r="G19" s="74">
        <f>G5-G18</f>
        <v>37.073143648703791</v>
      </c>
    </row>
    <row r="20" spans="1:14" x14ac:dyDescent="0.3">
      <c r="A20" s="385" t="s">
        <v>87</v>
      </c>
      <c r="B20" s="385"/>
      <c r="C20" s="74">
        <v>-3.5485593454898288</v>
      </c>
      <c r="D20" s="74">
        <v>-1.7204479317766812</v>
      </c>
      <c r="E20" s="74">
        <v>-2.9340307998706923</v>
      </c>
      <c r="F20" s="74">
        <v>-0.92571835620403187</v>
      </c>
      <c r="G20" s="74">
        <v>-1.1509214155491696</v>
      </c>
      <c r="H20" s="8"/>
      <c r="I20" s="8"/>
    </row>
    <row r="21" spans="1:14" ht="15" customHeight="1" x14ac:dyDescent="0.3">
      <c r="A21" s="385" t="s">
        <v>325</v>
      </c>
      <c r="B21" s="385"/>
      <c r="C21" s="74">
        <v>2.7199151570216182</v>
      </c>
      <c r="D21" s="74">
        <v>2.213967338095626</v>
      </c>
      <c r="E21" s="74">
        <v>2.1350729649901137</v>
      </c>
      <c r="F21" s="74">
        <v>2.0690779657171929</v>
      </c>
      <c r="G21" s="74">
        <v>0.51128137834944831</v>
      </c>
      <c r="H21" s="8"/>
      <c r="I21" s="8"/>
    </row>
    <row r="22" spans="1:14" ht="15" customHeight="1" x14ac:dyDescent="0.3">
      <c r="A22" s="198" t="s">
        <v>326</v>
      </c>
      <c r="B22" s="199"/>
      <c r="C22" s="77">
        <v>8.7329075622722101</v>
      </c>
      <c r="D22" s="77">
        <v>9.7175163597368233</v>
      </c>
      <c r="E22" s="77">
        <v>10.304743859520162</v>
      </c>
      <c r="F22" s="77">
        <v>10.471918327692075</v>
      </c>
      <c r="G22" s="77">
        <v>10.799772557704822</v>
      </c>
      <c r="H22" s="8"/>
      <c r="I22" s="218"/>
      <c r="J22" s="219"/>
      <c r="K22" s="219"/>
      <c r="M22" s="5"/>
      <c r="N22" s="5"/>
    </row>
    <row r="23" spans="1:14" ht="15" customHeight="1" x14ac:dyDescent="0.3">
      <c r="A23" s="345" t="s">
        <v>489</v>
      </c>
      <c r="D23" s="383" t="s">
        <v>315</v>
      </c>
      <c r="E23" s="383"/>
      <c r="F23" s="383"/>
      <c r="G23" s="383"/>
      <c r="J23" s="222"/>
      <c r="K23" s="223"/>
      <c r="M23" s="222"/>
      <c r="N23" s="220"/>
    </row>
    <row r="24" spans="1:14" s="29" customFormat="1" ht="15" customHeight="1" x14ac:dyDescent="0.3">
      <c r="A24" s="345" t="s">
        <v>453</v>
      </c>
      <c r="C24" s="21"/>
      <c r="D24" s="21"/>
      <c r="E24" s="21"/>
      <c r="F24" s="21"/>
      <c r="G24" s="21"/>
      <c r="I24" s="221"/>
      <c r="J24" s="222"/>
      <c r="K24" s="223"/>
      <c r="M24" s="222"/>
      <c r="N24" s="220"/>
    </row>
    <row r="25" spans="1:14" s="29" customFormat="1" ht="15" customHeight="1" x14ac:dyDescent="0.3">
      <c r="A25" s="345" t="s">
        <v>508</v>
      </c>
      <c r="I25" s="221"/>
      <c r="J25" s="222"/>
      <c r="K25" s="223"/>
      <c r="M25" s="222"/>
      <c r="N25" s="220"/>
    </row>
    <row r="26" spans="1:14" x14ac:dyDescent="0.3">
      <c r="A26" s="29"/>
      <c r="B26" s="29"/>
      <c r="C26" s="29"/>
      <c r="D26" s="29"/>
      <c r="E26" s="29"/>
      <c r="G26" s="29"/>
      <c r="I26" s="221"/>
      <c r="J26" s="222"/>
      <c r="K26" s="223"/>
      <c r="M26" s="222"/>
      <c r="N26" s="220"/>
    </row>
    <row r="27" spans="1:14" ht="17.25" thickBot="1" x14ac:dyDescent="0.35">
      <c r="A27" s="374" t="s">
        <v>247</v>
      </c>
      <c r="B27" s="374"/>
      <c r="C27" s="374"/>
      <c r="D27" s="374"/>
      <c r="E27" s="374"/>
      <c r="F27" s="374"/>
      <c r="G27" s="374"/>
      <c r="I27" s="221"/>
      <c r="J27" s="222"/>
      <c r="K27" s="223"/>
      <c r="M27" s="222"/>
      <c r="N27" s="220"/>
    </row>
    <row r="28" spans="1:14" x14ac:dyDescent="0.3">
      <c r="A28" s="113"/>
      <c r="B28" s="113" t="s">
        <v>169</v>
      </c>
      <c r="C28" s="114">
        <f t="shared" ref="C28:G28" si="3">C4</f>
        <v>2018</v>
      </c>
      <c r="D28" s="114">
        <f t="shared" si="3"/>
        <v>2019</v>
      </c>
      <c r="E28" s="114">
        <f t="shared" si="3"/>
        <v>2020</v>
      </c>
      <c r="F28" s="114">
        <f t="shared" si="3"/>
        <v>2021</v>
      </c>
      <c r="G28" s="114">
        <f t="shared" si="3"/>
        <v>2022</v>
      </c>
      <c r="I28" s="221"/>
      <c r="J28" s="222"/>
      <c r="K28" s="223"/>
      <c r="M28" s="222"/>
      <c r="N28" s="220"/>
    </row>
    <row r="29" spans="1:14" x14ac:dyDescent="0.3">
      <c r="A29" s="4" t="s">
        <v>170</v>
      </c>
      <c r="B29" s="31"/>
      <c r="C29" s="74">
        <f t="shared" ref="C29:G29" si="4">C5</f>
        <v>48.931269512113751</v>
      </c>
      <c r="D29" s="74">
        <f t="shared" si="4"/>
        <v>47.503823136679706</v>
      </c>
      <c r="E29" s="74">
        <f t="shared" si="4"/>
        <v>45.927688290999654</v>
      </c>
      <c r="F29" s="74">
        <f t="shared" si="4"/>
        <v>44.922294246593466</v>
      </c>
      <c r="G29" s="74">
        <f t="shared" si="4"/>
        <v>44.371490487738306</v>
      </c>
    </row>
    <row r="30" spans="1:14" x14ac:dyDescent="0.3">
      <c r="A30" s="47" t="s">
        <v>171</v>
      </c>
      <c r="B30" s="32"/>
      <c r="C30" s="74">
        <f>C6</f>
        <v>-2.0178694232813825</v>
      </c>
      <c r="D30" s="74">
        <f t="shared" ref="D30:G30" si="5">D6</f>
        <v>-1.4274463754340445</v>
      </c>
      <c r="E30" s="74">
        <f t="shared" si="5"/>
        <v>-1.5761348456800519</v>
      </c>
      <c r="F30" s="74">
        <f t="shared" ref="F30" si="6">F6</f>
        <v>-1.005394044406188</v>
      </c>
      <c r="G30" s="74">
        <f t="shared" si="5"/>
        <v>-0.5508037588551602</v>
      </c>
    </row>
    <row r="31" spans="1:14" x14ac:dyDescent="0.3">
      <c r="A31" s="384" t="s">
        <v>179</v>
      </c>
      <c r="B31" s="384"/>
      <c r="C31" s="384"/>
      <c r="D31" s="384"/>
      <c r="E31" s="384"/>
      <c r="F31" s="215"/>
      <c r="G31" s="115"/>
    </row>
    <row r="32" spans="1:14" x14ac:dyDescent="0.3">
      <c r="A32" s="3" t="s">
        <v>452</v>
      </c>
      <c r="B32" s="31"/>
      <c r="C32" s="74">
        <f t="shared" ref="C32:G32" si="7">C8</f>
        <v>-0.55404555838737912</v>
      </c>
      <c r="D32" s="74">
        <f t="shared" si="7"/>
        <v>-1.1649374953536096</v>
      </c>
      <c r="E32" s="74">
        <f t="shared" si="7"/>
        <v>-1.0556897100604072</v>
      </c>
      <c r="F32" s="74">
        <f t="shared" ref="F32" si="8">F8</f>
        <v>-0.99960826967788152</v>
      </c>
      <c r="G32" s="74">
        <f t="shared" si="7"/>
        <v>-0.99403393914833016</v>
      </c>
    </row>
    <row r="33" spans="1:7" x14ac:dyDescent="0.3">
      <c r="A33" s="3" t="s">
        <v>439</v>
      </c>
      <c r="B33" s="2" t="s">
        <v>23</v>
      </c>
      <c r="C33" s="74">
        <f t="shared" ref="C33:G33" si="9">C9</f>
        <v>1.2518776235344691</v>
      </c>
      <c r="D33" s="74">
        <f t="shared" si="9"/>
        <v>1.1649374953536096</v>
      </c>
      <c r="E33" s="74">
        <f t="shared" si="9"/>
        <v>1.0556897100604072</v>
      </c>
      <c r="F33" s="74">
        <f t="shared" ref="F33" si="10">F9</f>
        <v>0.99960826967788152</v>
      </c>
      <c r="G33" s="74">
        <f t="shared" si="9"/>
        <v>0.99403393914833016</v>
      </c>
    </row>
    <row r="34" spans="1:7" x14ac:dyDescent="0.3">
      <c r="A34" s="47" t="s">
        <v>172</v>
      </c>
      <c r="B34" s="32"/>
      <c r="C34" s="74">
        <f t="shared" ref="C34:G34" si="11">C10</f>
        <v>0.30668682532101643</v>
      </c>
      <c r="D34" s="74">
        <f t="shared" si="11"/>
        <v>1.6665610856450059</v>
      </c>
      <c r="E34" s="74">
        <f t="shared" si="11"/>
        <v>1.1919119984120998</v>
      </c>
      <c r="F34" s="74">
        <f t="shared" ref="F34" si="12">F10</f>
        <v>1.4502515084574656</v>
      </c>
      <c r="G34" s="74">
        <f t="shared" si="11"/>
        <v>1.5654884938537887</v>
      </c>
    </row>
    <row r="35" spans="1:7" x14ac:dyDescent="0.3">
      <c r="A35" s="47" t="s">
        <v>173</v>
      </c>
      <c r="B35" s="32"/>
      <c r="C35" s="74">
        <f t="shared" ref="C35:G35" si="13">C11</f>
        <v>0</v>
      </c>
      <c r="D35" s="74">
        <f t="shared" si="13"/>
        <v>0</v>
      </c>
      <c r="E35" s="74">
        <f t="shared" si="13"/>
        <v>0</v>
      </c>
      <c r="F35" s="74">
        <f t="shared" ref="F35" si="14">F11</f>
        <v>0</v>
      </c>
      <c r="G35" s="74">
        <f t="shared" si="13"/>
        <v>0</v>
      </c>
    </row>
    <row r="36" spans="1:7" x14ac:dyDescent="0.3">
      <c r="A36" s="48" t="s">
        <v>174</v>
      </c>
      <c r="B36" s="31"/>
      <c r="C36" s="74">
        <f t="shared" ref="C36:G36" si="15">C12</f>
        <v>-0.31706567914467565</v>
      </c>
      <c r="D36" s="74">
        <f t="shared" si="15"/>
        <v>1.2334623695592783</v>
      </c>
      <c r="E36" s="74">
        <f t="shared" si="15"/>
        <v>0.98484214658294955</v>
      </c>
      <c r="F36" s="74">
        <f t="shared" ref="F36" si="16">F12</f>
        <v>0.72829139752363081</v>
      </c>
      <c r="G36" s="74">
        <f t="shared" si="15"/>
        <v>9.2580089709833974E-2</v>
      </c>
    </row>
    <row r="37" spans="1:7" x14ac:dyDescent="0.3">
      <c r="A37" s="48" t="s">
        <v>175</v>
      </c>
      <c r="B37" s="31"/>
      <c r="C37" s="74">
        <f t="shared" ref="C37:G37" si="17">C13</f>
        <v>0.67667616522191332</v>
      </c>
      <c r="D37" s="74">
        <f t="shared" si="17"/>
        <v>0.6520008870644497</v>
      </c>
      <c r="E37" s="74">
        <f t="shared" si="17"/>
        <v>0.32904250762847487</v>
      </c>
      <c r="F37" s="74">
        <f t="shared" ref="F37" si="18">F13</f>
        <v>0.55919165528232762</v>
      </c>
      <c r="G37" s="74">
        <f t="shared" si="17"/>
        <v>1.2198163735993057</v>
      </c>
    </row>
    <row r="38" spans="1:7" x14ac:dyDescent="0.3">
      <c r="A38" s="49" t="s">
        <v>176</v>
      </c>
      <c r="B38" s="31"/>
      <c r="C38" s="74">
        <f t="shared" ref="C38:G38" si="19">C14</f>
        <v>0</v>
      </c>
      <c r="D38" s="74">
        <f t="shared" si="19"/>
        <v>0</v>
      </c>
      <c r="E38" s="74">
        <f t="shared" si="19"/>
        <v>0</v>
      </c>
      <c r="F38" s="74">
        <f t="shared" ref="F38" si="20">F14</f>
        <v>0</v>
      </c>
      <c r="G38" s="74">
        <f t="shared" si="19"/>
        <v>0</v>
      </c>
    </row>
    <row r="39" spans="1:7" x14ac:dyDescent="0.3">
      <c r="A39" s="48" t="s">
        <v>177</v>
      </c>
      <c r="B39" s="31"/>
      <c r="C39" s="74">
        <f t="shared" ref="C39:G39" si="21">C15</f>
        <v>-5.2923660756221236E-2</v>
      </c>
      <c r="D39" s="74">
        <f t="shared" si="21"/>
        <v>-0.21890217097872211</v>
      </c>
      <c r="E39" s="74">
        <f t="shared" si="21"/>
        <v>-0.12197265579932459</v>
      </c>
      <c r="F39" s="74">
        <f t="shared" ref="F39" si="22">F15</f>
        <v>0.16276845565150722</v>
      </c>
      <c r="G39" s="74">
        <f t="shared" si="21"/>
        <v>0.25309203054464913</v>
      </c>
    </row>
    <row r="40" spans="1:7" x14ac:dyDescent="0.3">
      <c r="A40" s="3" t="s">
        <v>178</v>
      </c>
      <c r="B40" s="31"/>
      <c r="C40" s="74">
        <f t="shared" ref="C40:G40" si="23">C16</f>
        <v>2.6120642255207454</v>
      </c>
      <c r="D40" s="74">
        <f t="shared" si="23"/>
        <v>2.5414639601653799</v>
      </c>
      <c r="E40" s="74">
        <f t="shared" si="23"/>
        <v>2.3598332197385576</v>
      </c>
      <c r="F40" s="74">
        <f t="shared" ref="F40" si="24">F16</f>
        <v>2.2994278775884887</v>
      </c>
      <c r="G40" s="74">
        <f t="shared" si="23"/>
        <v>2.3221835556853523</v>
      </c>
    </row>
    <row r="41" spans="1:7" x14ac:dyDescent="0.3">
      <c r="A41" s="384" t="s">
        <v>180</v>
      </c>
      <c r="B41" s="384"/>
      <c r="C41" s="384"/>
      <c r="D41" s="384"/>
      <c r="E41" s="384"/>
      <c r="F41" s="215"/>
      <c r="G41" s="115"/>
    </row>
    <row r="42" spans="1:7" x14ac:dyDescent="0.3">
      <c r="A42" s="3" t="s">
        <v>181</v>
      </c>
      <c r="B42" s="30"/>
      <c r="C42" s="75">
        <f t="shared" ref="C42:G42" si="25">C18</f>
        <v>5.9761553728846257</v>
      </c>
      <c r="D42" s="75">
        <f t="shared" si="25"/>
        <v>6.2502732747356236</v>
      </c>
      <c r="E42" s="75">
        <f t="shared" si="25"/>
        <v>6.1486077828895853</v>
      </c>
      <c r="F42" s="75">
        <f t="shared" ref="F42" si="26">F18</f>
        <v>6.3790478305863303</v>
      </c>
      <c r="G42" s="75">
        <f t="shared" si="25"/>
        <v>7.2983468390345152</v>
      </c>
    </row>
    <row r="43" spans="1:7" x14ac:dyDescent="0.3">
      <c r="A43" s="50" t="s">
        <v>182</v>
      </c>
      <c r="B43" s="46"/>
      <c r="C43" s="75">
        <f t="shared" ref="C43:G43" si="27">C19</f>
        <v>42.955114139229124</v>
      </c>
      <c r="D43" s="75">
        <f t="shared" si="27"/>
        <v>41.25354986194408</v>
      </c>
      <c r="E43" s="75">
        <f t="shared" si="27"/>
        <v>39.77908050811007</v>
      </c>
      <c r="F43" s="75">
        <f t="shared" ref="F43" si="28">F19</f>
        <v>38.543246416007136</v>
      </c>
      <c r="G43" s="75">
        <f t="shared" si="27"/>
        <v>37.073143648703791</v>
      </c>
    </row>
    <row r="44" spans="1:7" x14ac:dyDescent="0.3">
      <c r="A44" s="389" t="s">
        <v>183</v>
      </c>
      <c r="B44" s="389"/>
      <c r="C44" s="75">
        <f t="shared" ref="C44:G44" si="29">C20</f>
        <v>-3.5485593454898288</v>
      </c>
      <c r="D44" s="75">
        <f t="shared" si="29"/>
        <v>-1.7204479317766812</v>
      </c>
      <c r="E44" s="75">
        <f t="shared" si="29"/>
        <v>-2.9340307998706923</v>
      </c>
      <c r="F44" s="75">
        <f t="shared" ref="F44" si="30">F20</f>
        <v>-0.92571835620403187</v>
      </c>
      <c r="G44" s="75">
        <f t="shared" si="29"/>
        <v>-1.1509214155491696</v>
      </c>
    </row>
    <row r="45" spans="1:7" x14ac:dyDescent="0.3">
      <c r="A45" s="389" t="s">
        <v>451</v>
      </c>
      <c r="B45" s="389"/>
      <c r="C45" s="75">
        <f t="shared" ref="C45:G45" si="31">C21</f>
        <v>2.7199151570216182</v>
      </c>
      <c r="D45" s="75">
        <f t="shared" si="31"/>
        <v>2.213967338095626</v>
      </c>
      <c r="E45" s="75">
        <f t="shared" si="31"/>
        <v>2.1350729649901137</v>
      </c>
      <c r="F45" s="75">
        <f t="shared" ref="F45" si="32">F21</f>
        <v>2.0690779657171929</v>
      </c>
      <c r="G45" s="75">
        <f t="shared" si="31"/>
        <v>0.51128137834944831</v>
      </c>
    </row>
    <row r="46" spans="1:7" x14ac:dyDescent="0.3">
      <c r="A46" s="116" t="s">
        <v>450</v>
      </c>
      <c r="B46" s="117"/>
      <c r="C46" s="118">
        <f t="shared" ref="C46:G46" si="33">C22</f>
        <v>8.7329075622722101</v>
      </c>
      <c r="D46" s="118">
        <f t="shared" si="33"/>
        <v>9.7175163597368233</v>
      </c>
      <c r="E46" s="118">
        <f t="shared" si="33"/>
        <v>10.304743859520162</v>
      </c>
      <c r="F46" s="118">
        <f t="shared" ref="F46" si="34">F22</f>
        <v>10.471918327692075</v>
      </c>
      <c r="G46" s="118">
        <f t="shared" si="33"/>
        <v>10.799772557704822</v>
      </c>
    </row>
    <row r="47" spans="1:7" x14ac:dyDescent="0.3">
      <c r="A47" s="387" t="s">
        <v>479</v>
      </c>
      <c r="B47" s="387"/>
      <c r="C47" s="387"/>
      <c r="D47" s="388" t="s">
        <v>316</v>
      </c>
      <c r="E47" s="388"/>
      <c r="F47" s="388"/>
      <c r="G47" s="388"/>
    </row>
    <row r="48" spans="1:7" x14ac:dyDescent="0.3">
      <c r="A48" s="386" t="s">
        <v>454</v>
      </c>
      <c r="B48" s="386"/>
      <c r="C48" s="386"/>
    </row>
    <row r="49" spans="1:9" s="29" customFormat="1" x14ac:dyDescent="0.3">
      <c r="A49" s="293" t="s">
        <v>482</v>
      </c>
      <c r="B49" s="293"/>
      <c r="C49" s="293"/>
    </row>
    <row r="50" spans="1:9" x14ac:dyDescent="0.3">
      <c r="C50" s="5"/>
      <c r="D50" s="5"/>
      <c r="E50" s="5"/>
      <c r="F50" s="5"/>
      <c r="G50" s="5"/>
    </row>
    <row r="51" spans="1:9" x14ac:dyDescent="0.3">
      <c r="C51" s="28"/>
      <c r="D51" s="28"/>
      <c r="E51" s="28"/>
      <c r="F51" s="28"/>
      <c r="G51" s="28"/>
      <c r="I51" s="29"/>
    </row>
    <row r="52" spans="1:9" x14ac:dyDescent="0.3">
      <c r="C52" s="21"/>
      <c r="D52" s="21"/>
      <c r="E52" s="21"/>
      <c r="F52" s="21"/>
      <c r="G52" s="21"/>
    </row>
    <row r="53" spans="1:9" x14ac:dyDescent="0.3">
      <c r="C53" s="5"/>
      <c r="D53" s="5"/>
      <c r="E53" s="5"/>
      <c r="F53" s="5"/>
      <c r="G53" s="5"/>
      <c r="H53" s="5"/>
    </row>
    <row r="54" spans="1:9" x14ac:dyDescent="0.3">
      <c r="C54" s="23"/>
      <c r="D54" s="23"/>
      <c r="E54" s="23"/>
      <c r="F54" s="23"/>
      <c r="G54" s="23"/>
      <c r="H54" s="23"/>
    </row>
    <row r="55" spans="1:9" x14ac:dyDescent="0.3">
      <c r="C55" s="29"/>
      <c r="D55" s="29"/>
      <c r="E55" s="29"/>
      <c r="G55" s="29"/>
      <c r="H55" s="29"/>
    </row>
    <row r="56" spans="1:9" x14ac:dyDescent="0.3">
      <c r="A56" s="29"/>
      <c r="B56" s="29"/>
      <c r="C56" s="28"/>
      <c r="D56" s="28"/>
      <c r="E56" s="28"/>
      <c r="F56" s="28"/>
      <c r="G56" s="28"/>
      <c r="H56" s="21"/>
    </row>
    <row r="57" spans="1:9" x14ac:dyDescent="0.3">
      <c r="A57" s="29"/>
      <c r="B57" s="29"/>
      <c r="C57" s="21"/>
      <c r="D57" s="21"/>
      <c r="E57" s="21"/>
      <c r="F57" s="21"/>
      <c r="G57" s="21"/>
      <c r="H57" s="21"/>
      <c r="I57" s="29"/>
    </row>
    <row r="58" spans="1:9" x14ac:dyDescent="0.3">
      <c r="A58" s="29"/>
      <c r="C58" s="29"/>
      <c r="G58" s="29"/>
      <c r="H58" s="29"/>
    </row>
    <row r="59" spans="1:9" x14ac:dyDescent="0.3">
      <c r="A59" s="29"/>
      <c r="C59" s="29"/>
      <c r="D59" s="29"/>
      <c r="E59" s="29"/>
      <c r="G59" s="29"/>
      <c r="H59" s="29"/>
    </row>
    <row r="60" spans="1:9" x14ac:dyDescent="0.3">
      <c r="A60" s="29"/>
      <c r="C60" s="23"/>
      <c r="D60" s="23"/>
      <c r="E60" s="23"/>
      <c r="F60" s="23"/>
      <c r="G60" s="23"/>
      <c r="H60" s="23"/>
    </row>
    <row r="61" spans="1:9" s="29" customFormat="1" x14ac:dyDescent="0.3">
      <c r="C61" s="19"/>
      <c r="D61" s="19"/>
      <c r="E61" s="19"/>
      <c r="F61" s="19"/>
      <c r="G61" s="19"/>
      <c r="H61" s="19"/>
    </row>
    <row r="62" spans="1:9" x14ac:dyDescent="0.3">
      <c r="A62" s="29"/>
      <c r="C62" s="23"/>
      <c r="D62" s="23"/>
      <c r="E62" s="23"/>
      <c r="F62" s="23"/>
      <c r="G62" s="23"/>
      <c r="H62" s="23"/>
    </row>
    <row r="63" spans="1:9" x14ac:dyDescent="0.3">
      <c r="A63" s="29"/>
      <c r="C63" s="23"/>
      <c r="D63" s="23"/>
      <c r="E63" s="23"/>
      <c r="F63" s="23"/>
      <c r="G63" s="23"/>
      <c r="H63" s="23"/>
    </row>
    <row r="64" spans="1:9" x14ac:dyDescent="0.3">
      <c r="A64" s="29"/>
      <c r="C64" s="23"/>
      <c r="D64" s="23"/>
      <c r="E64" s="23"/>
      <c r="F64" s="23"/>
      <c r="G64" s="23"/>
      <c r="H64" s="23"/>
    </row>
  </sheetData>
  <mergeCells count="16">
    <mergeCell ref="A48:C48"/>
    <mergeCell ref="A47:C47"/>
    <mergeCell ref="D47:G47"/>
    <mergeCell ref="A31:E31"/>
    <mergeCell ref="A41:E41"/>
    <mergeCell ref="A44:B44"/>
    <mergeCell ref="A45:B45"/>
    <mergeCell ref="A3:C3"/>
    <mergeCell ref="D3:G3"/>
    <mergeCell ref="A27:C27"/>
    <mergeCell ref="D27:G27"/>
    <mergeCell ref="D23:G23"/>
    <mergeCell ref="A7:E7"/>
    <mergeCell ref="A17:E17"/>
    <mergeCell ref="A20:B20"/>
    <mergeCell ref="A21:B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14</vt:i4>
      </vt:variant>
      <vt:variant>
        <vt:lpstr>Pomenované rozsahy</vt:lpstr>
      </vt:variant>
      <vt:variant>
        <vt:i4>1</vt:i4>
      </vt:variant>
    </vt:vector>
  </HeadingPairs>
  <TitlesOfParts>
    <vt:vector size="15" baseType="lpstr">
      <vt:lpstr>1a</vt:lpstr>
      <vt:lpstr>1b</vt:lpstr>
      <vt:lpstr>1c</vt:lpstr>
      <vt:lpstr>1d</vt:lpstr>
      <vt:lpstr>Tab 2a</vt:lpstr>
      <vt:lpstr>Tab2b</vt:lpstr>
      <vt:lpstr>Tab2c</vt:lpstr>
      <vt:lpstr>Tab3</vt:lpstr>
      <vt:lpstr>Tab4</vt:lpstr>
      <vt:lpstr>Tab5</vt:lpstr>
      <vt:lpstr>Tab6</vt:lpstr>
      <vt:lpstr>Tab7</vt:lpstr>
      <vt:lpstr>Tab7a</vt:lpstr>
      <vt:lpstr>Tab 8</vt:lpstr>
      <vt:lpstr>'Tab6'!_Toc353467014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Havlat Michal</dc:creator>
  <cp:lastModifiedBy>Jakub Peter</cp:lastModifiedBy>
  <cp:lastPrinted>2015-04-15T08:25:15Z</cp:lastPrinted>
  <dcterms:created xsi:type="dcterms:W3CDTF">2013-03-07T16:13:23Z</dcterms:created>
  <dcterms:modified xsi:type="dcterms:W3CDTF">2019-05-02T07:02:31Z</dcterms:modified>
</cp:coreProperties>
</file>