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IFP_NEW\1_DANE\1_03_Databazy\03_Hodnotenie_dani_rocne\2020\final\"/>
    </mc:Choice>
  </mc:AlternateContent>
  <bookViews>
    <workbookView xWindow="0" yWindow="0" windowWidth="23180" windowHeight="14270" tabRatio="751"/>
  </bookViews>
  <sheets>
    <sheet name="Tabuľka_1" sheetId="1" r:id="rId1"/>
    <sheet name="Tabuľka_2" sheetId="9" r:id="rId2"/>
    <sheet name="Tabuľka_3_Graf_3" sheetId="10" r:id="rId3"/>
    <sheet name="Graf_1" sheetId="12" r:id="rId4"/>
    <sheet name="Graf_2" sheetId="18" r:id="rId5"/>
    <sheet name="Graf_4" sheetId="8" r:id="rId6"/>
    <sheet name="Graf_5_6" sheetId="15" r:id="rId7"/>
    <sheet name="Graf_7" sheetId="16" r:id="rId8"/>
    <sheet name="Graf_8" sheetId="17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123Graph_A" localSheetId="6" hidden="1">#REF!</definedName>
    <definedName name="__123Graph_A" hidden="1">#REF!</definedName>
    <definedName name="__123Graph_ATEST1" hidden="1">[1]REER!$AZ$144:$AZ$210</definedName>
    <definedName name="__123Graph_B" localSheetId="6" hidden="1">#REF!</definedName>
    <definedName name="__123Graph_B" hidden="1">#REF!</definedName>
    <definedName name="__123Graph_BCurrent" localSheetId="6" hidden="1">[2]G!#REF!</definedName>
    <definedName name="__123Graph_BCurrent" hidden="1">[2]G!#REF!</definedName>
    <definedName name="__123Graph_BREER3" hidden="1">[1]REER!$BB$144:$BB$212</definedName>
    <definedName name="__123Graph_BTEST1" hidden="1">[1]REER!$AY$144:$AY$210</definedName>
    <definedName name="__123Graph_CREER3" hidden="1">[1]REER!$BB$144:$BB$212</definedName>
    <definedName name="__123Graph_CTEST1" hidden="1">[1]REER!$BK$140:$BK$140</definedName>
    <definedName name="__123Graph_DREER3" hidden="1">[1]REER!$BB$144:$BB$210</definedName>
    <definedName name="__123Graph_DTEST1" hidden="1">[1]REER!$BB$144:$BB$210</definedName>
    <definedName name="__123Graph_EREER3" hidden="1">[1]REER!$BR$144:$BR$211</definedName>
    <definedName name="__123Graph_ETEST1" hidden="1">[1]REER!$BR$144:$BR$211</definedName>
    <definedName name="__123Graph_FREER3" hidden="1">[1]REER!$BN$140:$BN$140</definedName>
    <definedName name="__123Graph_FTEST1" hidden="1">[1]REER!$BN$140:$BN$140</definedName>
    <definedName name="__123Graph_X" localSheetId="6" hidden="1">'[3]i2-KA'!#REF!</definedName>
    <definedName name="__123Graph_X" hidden="1">'[3]i2-KA'!#REF!</definedName>
    <definedName name="__123Graph_XCurrent" localSheetId="6" hidden="1">'[3]i2-KA'!#REF!</definedName>
    <definedName name="__123Graph_XCurrent" hidden="1">'[3]i2-KA'!#REF!</definedName>
    <definedName name="__123Graph_XChart1" localSheetId="6" hidden="1">'[3]i2-KA'!#REF!</definedName>
    <definedName name="__123Graph_XChart1" hidden="1">'[3]i2-KA'!#REF!</definedName>
    <definedName name="__123Graph_XChart2" localSheetId="6" hidden="1">'[3]i2-KA'!#REF!</definedName>
    <definedName name="__123Graph_XChart2" hidden="1">'[3]i2-KA'!#REF!</definedName>
    <definedName name="__123Graph_XTEST1" hidden="1">[1]REER!$C$9:$C$75</definedName>
    <definedName name="_123Graph_AB" localSheetId="6" hidden="1">#REF!</definedName>
    <definedName name="_123Graph_AB" hidden="1">#REF!</definedName>
    <definedName name="_123Graph_B" localSheetId="6" hidden="1">#REF!</definedName>
    <definedName name="_123Graph_B" hidden="1">#REF!</definedName>
    <definedName name="_123Graph_DB" localSheetId="6" hidden="1">#REF!</definedName>
    <definedName name="_123Graph_DB" hidden="1">#REF!</definedName>
    <definedName name="_123Graph_EB" hidden="1">#REF!</definedName>
    <definedName name="_123Graph_FB" hidden="1">#REF!</definedName>
    <definedName name="_132Graph_CB" hidden="1">#REF!</definedName>
    <definedName name="_Fill" hidden="1">#REF!</definedName>
    <definedName name="_Order1" hidden="1">255</definedName>
    <definedName name="_Order2" hidden="1">255</definedName>
    <definedName name="_Regression_X" localSheetId="6" hidden="1">#REF!</definedName>
    <definedName name="_Regression_X" hidden="1">#REF!</definedName>
    <definedName name="_Regression_Y" localSheetId="6" hidden="1">#REF!</definedName>
    <definedName name="_Regression_Y" hidden="1">#REF!</definedName>
    <definedName name="aloha" localSheetId="6" hidden="1">'[4]i2-KA'!#REF!</definedName>
    <definedName name="aloha" hidden="1">'[4]i2-KA'!#REF!</definedName>
    <definedName name="bb" localSheetId="5" hidden="1">{"Riqfin97",#N/A,FALSE,"Tran";"Riqfinpro",#N/A,FALSE,"Tran"}</definedName>
    <definedName name="bb" localSheetId="6" hidden="1">{"Riqfin97",#N/A,FALSE,"Tran";"Riqfinpro",#N/A,FALSE,"Tran"}</definedName>
    <definedName name="bb" hidden="1">{"Riqfin97",#N/A,FALSE,"Tran";"Riqfinpro",#N/A,FALSE,"Tran"}</definedName>
    <definedName name="bbb" localSheetId="5" hidden="1">{"Riqfin97",#N/A,FALSE,"Tran";"Riqfinpro",#N/A,FALSE,"Tran"}</definedName>
    <definedName name="bbb" localSheetId="6" hidden="1">{"Riqfin97",#N/A,FALSE,"Tran";"Riqfinpro",#N/A,FALSE,"Tran"}</definedName>
    <definedName name="bbb" hidden="1">{"Riqfin97",#N/A,FALSE,"Tran";"Riqfinpro",#N/A,FALSE,"Tran"}</definedName>
    <definedName name="cc" localSheetId="5" hidden="1">{"Riqfin97",#N/A,FALSE,"Tran";"Riqfinpro",#N/A,FALSE,"Tran"}</definedName>
    <definedName name="cc" localSheetId="6" hidden="1">{"Riqfin97",#N/A,FALSE,"Tran";"Riqfinpro",#N/A,FALSE,"Tran"}</definedName>
    <definedName name="cc" hidden="1">{"Riqfin97",#N/A,FALSE,"Tran";"Riqfinpro",#N/A,FALSE,"Tran"}</definedName>
    <definedName name="ccc" localSheetId="5" hidden="1">{"Riqfin97",#N/A,FALSE,"Tran";"Riqfinpro",#N/A,FALSE,"Tran"}</definedName>
    <definedName name="ccc" localSheetId="6" hidden="1">{"Riqfin97",#N/A,FALSE,"Tran";"Riqfinpro",#N/A,FALSE,"Tran"}</definedName>
    <definedName name="ccc" hidden="1">{"Riqfin97",#N/A,FALSE,"Tran";"Riqfinpro",#N/A,FALSE,"Tran"}</definedName>
    <definedName name="dd" localSheetId="5" hidden="1">{"Riqfin97",#N/A,FALSE,"Tran";"Riqfinpro",#N/A,FALSE,"Tran"}</definedName>
    <definedName name="dd" localSheetId="6" hidden="1">{"Riqfin97",#N/A,FALSE,"Tran";"Riqfinpro",#N/A,FALSE,"Tran"}</definedName>
    <definedName name="dd" hidden="1">{"Riqfin97",#N/A,FALSE,"Tran";"Riqfinpro",#N/A,FALSE,"Tran"}</definedName>
    <definedName name="ddd" localSheetId="5" hidden="1">{"Riqfin97",#N/A,FALSE,"Tran";"Riqfinpro",#N/A,FALSE,"Tran"}</definedName>
    <definedName name="ddd" localSheetId="6" hidden="1">{"Riqfin97",#N/A,FALSE,"Tran";"Riqfinpro",#N/A,FALSE,"Tran"}</definedName>
    <definedName name="ddd" hidden="1">{"Riqfin97",#N/A,FALSE,"Tran";"Riqfinpro",#N/A,FALSE,"Tran"}</definedName>
    <definedName name="ee" localSheetId="5" hidden="1">{"Tab1",#N/A,FALSE,"P";"Tab2",#N/A,FALSE,"P"}</definedName>
    <definedName name="ee" localSheetId="6" hidden="1">{"Tab1",#N/A,FALSE,"P";"Tab2",#N/A,FALSE,"P"}</definedName>
    <definedName name="ee" hidden="1">{"Tab1",#N/A,FALSE,"P";"Tab2",#N/A,FALSE,"P"}</definedName>
    <definedName name="eee" localSheetId="5" hidden="1">{"Tab1",#N/A,FALSE,"P";"Tab2",#N/A,FALSE,"P"}</definedName>
    <definedName name="eee" localSheetId="6" hidden="1">{"Tab1",#N/A,FALSE,"P";"Tab2",#N/A,FALSE,"P"}</definedName>
    <definedName name="eee" hidden="1">{"Tab1",#N/A,FALSE,"P";"Tab2",#N/A,FALSE,"P"}</definedName>
    <definedName name="ff" localSheetId="5" hidden="1">{"Tab1",#N/A,FALSE,"P";"Tab2",#N/A,FALSE,"P"}</definedName>
    <definedName name="ff" localSheetId="6" hidden="1">{"Tab1",#N/A,FALSE,"P";"Tab2",#N/A,FALSE,"P"}</definedName>
    <definedName name="ff" hidden="1">{"Tab1",#N/A,FALSE,"P";"Tab2",#N/A,FALSE,"P"}</definedName>
    <definedName name="fff" localSheetId="5" hidden="1">{"Tab1",#N/A,FALSE,"P";"Tab2",#N/A,FALSE,"P"}</definedName>
    <definedName name="fff" localSheetId="6" hidden="1">{"Tab1",#N/A,FALSE,"P";"Tab2",#N/A,FALSE,"P"}</definedName>
    <definedName name="fff" hidden="1">{"Tab1",#N/A,FALSE,"P";"Tab2",#N/A,FALSE,"P"}</definedName>
    <definedName name="Financing" localSheetId="5" hidden="1">{"Tab1",#N/A,FALSE,"P";"Tab2",#N/A,FALSE,"P"}</definedName>
    <definedName name="Financing" localSheetId="6" hidden="1">{"Tab1",#N/A,FALSE,"P";"Tab2",#N/A,FALSE,"P"}</definedName>
    <definedName name="Financing" hidden="1">{"Tab1",#N/A,FALSE,"P";"Tab2",#N/A,FALSE,"P"}</definedName>
    <definedName name="ggg" localSheetId="5" hidden="1">{"Riqfin97",#N/A,FALSE,"Tran";"Riqfinpro",#N/A,FALSE,"Tran"}</definedName>
    <definedName name="ggg" localSheetId="6" hidden="1">{"Riqfin97",#N/A,FALSE,"Tran";"Riqfinpro",#N/A,FALSE,"Tran"}</definedName>
    <definedName name="ggg" hidden="1">{"Riqfin97",#N/A,FALSE,"Tran";"Riqfinpro",#N/A,FALSE,"Tran"}</definedName>
    <definedName name="ggggg" hidden="1">'[5]J(Priv.Cap)'!#REF!</definedName>
    <definedName name="HDPn_x1">[6]makro!$J$22</definedName>
    <definedName name="HDPn_x2">[6]makro!$L$22</definedName>
    <definedName name="HDPn_x3" localSheetId="5">[6]makro!#REF!</definedName>
    <definedName name="HDPn_x3" localSheetId="6">#REF!</definedName>
    <definedName name="HDPn_x3">#REF!</definedName>
    <definedName name="HDPn_x4" localSheetId="5">[6]makro!#REF!</definedName>
    <definedName name="HDPn_x4" localSheetId="6">#REF!</definedName>
    <definedName name="HDPn_x4">#REF!</definedName>
    <definedName name="HDPr_x1">[6]makro!$J$21</definedName>
    <definedName name="HDPr_x2">[6]makro!$L$21</definedName>
    <definedName name="HDPr_x3" localSheetId="5">[6]makro!#REF!</definedName>
    <definedName name="HDPr_x3" localSheetId="6">#REF!</definedName>
    <definedName name="HDPr_x3">#REF!</definedName>
    <definedName name="HDPr_x4" localSheetId="5">[6]makro!#REF!</definedName>
    <definedName name="HDPr_x4" localSheetId="6">#REF!</definedName>
    <definedName name="HDPr_x4">#REF!</definedName>
    <definedName name="hhh" localSheetId="6" hidden="1">'[7]J(Priv.Cap)'!#REF!</definedName>
    <definedName name="hhh" hidden="1">'[7]J(Priv.Cap)'!#REF!</definedName>
    <definedName name="ii" localSheetId="5" hidden="1">{"Tab1",#N/A,FALSE,"P";"Tab2",#N/A,FALSE,"P"}</definedName>
    <definedName name="ii" localSheetId="6" hidden="1">{"Tab1",#N/A,FALSE,"P";"Tab2",#N/A,FALSE,"P"}</definedName>
    <definedName name="ii" hidden="1">{"Tab1",#N/A,FALSE,"P";"Tab2",#N/A,FALSE,"P"}</definedName>
    <definedName name="inflation" hidden="1">[8]TAB34!#REF!</definedName>
    <definedName name="jj" localSheetId="5" hidden="1">{"Riqfin97",#N/A,FALSE,"Tran";"Riqfinpro",#N/A,FALSE,"Tran"}</definedName>
    <definedName name="jj" localSheetId="6" hidden="1">{"Riqfin97",#N/A,FALSE,"Tran";"Riqfinpro",#N/A,FALSE,"Tran"}</definedName>
    <definedName name="jj" hidden="1">{"Riqfin97",#N/A,FALSE,"Tran";"Riqfinpro",#N/A,FALSE,"Tran"}</definedName>
    <definedName name="jjj" hidden="1">[9]M!#REF!</definedName>
    <definedName name="jjjjjj" hidden="1">'[5]J(Priv.Cap)'!#REF!</definedName>
    <definedName name="kk" localSheetId="5" hidden="1">{"Tab1",#N/A,FALSE,"P";"Tab2",#N/A,FALSE,"P"}</definedName>
    <definedName name="kk" localSheetId="6" hidden="1">{"Tab1",#N/A,FALSE,"P";"Tab2",#N/A,FALSE,"P"}</definedName>
    <definedName name="kk" hidden="1">{"Tab1",#N/A,FALSE,"P";"Tab2",#N/A,FALSE,"P"}</definedName>
    <definedName name="kkk" localSheetId="5" hidden="1">{"Tab1",#N/A,FALSE,"P";"Tab2",#N/A,FALSE,"P"}</definedName>
    <definedName name="kkk" localSheetId="6" hidden="1">{"Tab1",#N/A,FALSE,"P";"Tab2",#N/A,FALSE,"P"}</definedName>
    <definedName name="kkk" hidden="1">{"Tab1",#N/A,FALSE,"P";"Tab2",#N/A,FALSE,"P"}</definedName>
    <definedName name="kkkk" hidden="1">[10]M!#REF!</definedName>
    <definedName name="KSDn_x1">[6]makro!$J$24</definedName>
    <definedName name="KSDn_x2">[6]makro!$L$24</definedName>
    <definedName name="KSDn_x3" localSheetId="5">[6]makro!#REF!</definedName>
    <definedName name="KSDn_x3" localSheetId="6">#REF!</definedName>
    <definedName name="KSDn_x3">#REF!</definedName>
    <definedName name="KSDn_x4" localSheetId="5">[6]makro!#REF!</definedName>
    <definedName name="KSDn_x4" localSheetId="6">#REF!</definedName>
    <definedName name="KSDn_x4">#REF!</definedName>
    <definedName name="KSDr_x1">[6]makro!$J$23</definedName>
    <definedName name="KSDr_x2">[6]makro!$L$23</definedName>
    <definedName name="KSDr_x3" localSheetId="5">[6]makro!#REF!</definedName>
    <definedName name="KSDr_x3" localSheetId="6">#REF!</definedName>
    <definedName name="KSDr_x3">#REF!</definedName>
    <definedName name="KSDr_x4" localSheetId="5">[6]makro!#REF!</definedName>
    <definedName name="KSDr_x4" localSheetId="6">#REF!</definedName>
    <definedName name="KSDr_x4">#REF!</definedName>
    <definedName name="ll" localSheetId="5" hidden="1">{"Tab1",#N/A,FALSE,"P";"Tab2",#N/A,FALSE,"P"}</definedName>
    <definedName name="ll" localSheetId="6" hidden="1">{"Tab1",#N/A,FALSE,"P";"Tab2",#N/A,FALSE,"P"}</definedName>
    <definedName name="ll" hidden="1">{"Tab1",#N/A,FALSE,"P";"Tab2",#N/A,FALSE,"P"}</definedName>
    <definedName name="lll" localSheetId="5" hidden="1">{"Riqfin97",#N/A,FALSE,"Tran";"Riqfinpro",#N/A,FALSE,"Tran"}</definedName>
    <definedName name="lll" localSheetId="6" hidden="1">{"Riqfin97",#N/A,FALSE,"Tran";"Riqfinpro",#N/A,FALSE,"Tran"}</definedName>
    <definedName name="lll" hidden="1">{"Riqfin97",#N/A,FALSE,"Tran";"Riqfinpro",#N/A,FALSE,"Tran"}</definedName>
    <definedName name="llll" hidden="1">[9]M!#REF!</definedName>
    <definedName name="MB_x1" localSheetId="6">#REF!</definedName>
    <definedName name="MB_x1">#REF!</definedName>
    <definedName name="MB_x2">#REF!</definedName>
    <definedName name="MB_x3">#REF!</definedName>
    <definedName name="MB_x4">#REF!</definedName>
    <definedName name="mf" localSheetId="5" hidden="1">{"Tab1",#N/A,FALSE,"P";"Tab2",#N/A,FALSE,"P"}</definedName>
    <definedName name="mf" localSheetId="6" hidden="1">{"Tab1",#N/A,FALSE,"P";"Tab2",#N/A,FALSE,"P"}</definedName>
    <definedName name="mf" hidden="1">{"Tab1",#N/A,FALSE,"P";"Tab2",#N/A,FALSE,"P"}</definedName>
    <definedName name="mmm" localSheetId="5" hidden="1">{"Riqfin97",#N/A,FALSE,"Tran";"Riqfinpro",#N/A,FALSE,"Tran"}</definedName>
    <definedName name="mmm" localSheetId="6" hidden="1">{"Riqfin97",#N/A,FALSE,"Tran";"Riqfinpro",#N/A,FALSE,"Tran"}</definedName>
    <definedName name="mmm" hidden="1">{"Riqfin97",#N/A,FALSE,"Tran";"Riqfinpro",#N/A,FALSE,"Tran"}</definedName>
    <definedName name="mmmm" localSheetId="5" hidden="1">{"Tab1",#N/A,FALSE,"P";"Tab2",#N/A,FALSE,"P"}</definedName>
    <definedName name="mmmm" localSheetId="6" hidden="1">{"Tab1",#N/A,FALSE,"P";"Tab2",#N/A,FALSE,"P"}</definedName>
    <definedName name="mmmm" hidden="1">{"Tab1",#N/A,FALSE,"P";"Tab2",#N/A,FALSE,"P"}</definedName>
    <definedName name="nn" localSheetId="5" hidden="1">{"Riqfin97",#N/A,FALSE,"Tran";"Riqfinpro",#N/A,FALSE,"Tran"}</definedName>
    <definedName name="nn" localSheetId="6" hidden="1">{"Riqfin97",#N/A,FALSE,"Tran";"Riqfinpro",#N/A,FALSE,"Tran"}</definedName>
    <definedName name="nn" hidden="1">{"Riqfin97",#N/A,FALSE,"Tran";"Riqfinpro",#N/A,FALSE,"Tran"}</definedName>
    <definedName name="nnn" localSheetId="5" hidden="1">{"Tab1",#N/A,FALSE,"P";"Tab2",#N/A,FALSE,"P"}</definedName>
    <definedName name="nnn" localSheetId="6" hidden="1">{"Tab1",#N/A,FALSE,"P";"Tab2",#N/A,FALSE,"P"}</definedName>
    <definedName name="nnn" hidden="1">{"Tab1",#N/A,FALSE,"P";"Tab2",#N/A,FALSE,"P"}</definedName>
    <definedName name="oo" localSheetId="5" hidden="1">{"Riqfin97",#N/A,FALSE,"Tran";"Riqfinpro",#N/A,FALSE,"Tran"}</definedName>
    <definedName name="oo" localSheetId="6" hidden="1">{"Riqfin97",#N/A,FALSE,"Tran";"Riqfinpro",#N/A,FALSE,"Tran"}</definedName>
    <definedName name="oo" hidden="1">{"Riqfin97",#N/A,FALSE,"Tran";"Riqfinpro",#N/A,FALSE,"Tran"}</definedName>
    <definedName name="ooo" localSheetId="5" hidden="1">{"Tab1",#N/A,FALSE,"P";"Tab2",#N/A,FALSE,"P"}</definedName>
    <definedName name="ooo" localSheetId="6" hidden="1">{"Tab1",#N/A,FALSE,"P";"Tab2",#N/A,FALSE,"P"}</definedName>
    <definedName name="ooo" hidden="1">{"Tab1",#N/A,FALSE,"P";"Tab2",#N/A,FALSE,"P"}</definedName>
    <definedName name="p" localSheetId="5" hidden="1">{"Riqfin97",#N/A,FALSE,"Tran";"Riqfinpro",#N/A,FALSE,"Tran"}</definedName>
    <definedName name="p" localSheetId="6" hidden="1">{"Riqfin97",#N/A,FALSE,"Tran";"Riqfinpro",#N/A,FALSE,"Tran"}</definedName>
    <definedName name="p" hidden="1">{"Riqfin97",#N/A,FALSE,"Tran";"Riqfinpro",#N/A,FALSE,"Tran"}</definedName>
    <definedName name="pata" localSheetId="5" hidden="1">{"Tab1",#N/A,FALSE,"P";"Tab2",#N/A,FALSE,"P"}</definedName>
    <definedName name="pata" localSheetId="6" hidden="1">{"Tab1",#N/A,FALSE,"P";"Tab2",#N/A,FALSE,"P"}</definedName>
    <definedName name="pata" hidden="1">{"Tab1",#N/A,FALSE,"P";"Tab2",#N/A,FALSE,"P"}</definedName>
    <definedName name="pp" localSheetId="5" hidden="1">{"Riqfin97",#N/A,FALSE,"Tran";"Riqfinpro",#N/A,FALSE,"Tran"}</definedName>
    <definedName name="pp" localSheetId="6" hidden="1">{"Riqfin97",#N/A,FALSE,"Tran";"Riqfinpro",#N/A,FALSE,"Tran"}</definedName>
    <definedName name="pp" hidden="1">{"Riqfin97",#N/A,FALSE,"Tran";"Riqfinpro",#N/A,FALSE,"Tran"}</definedName>
    <definedName name="ppp" localSheetId="5" hidden="1">{"Riqfin97",#N/A,FALSE,"Tran";"Riqfinpro",#N/A,FALSE,"Tran"}</definedName>
    <definedName name="ppp" localSheetId="6" hidden="1">{"Riqfin97",#N/A,FALSE,"Tran";"Riqfinpro",#N/A,FALSE,"Tran"}</definedName>
    <definedName name="ppp" hidden="1">{"Riqfin97",#N/A,FALSE,"Tran";"Riqfinpro",#N/A,FALSE,"Tran"}</definedName>
    <definedName name="qq" hidden="1">'[7]J(Priv.Cap)'!#REF!</definedName>
    <definedName name="rr" localSheetId="5" hidden="1">{"Riqfin97",#N/A,FALSE,"Tran";"Riqfinpro",#N/A,FALSE,"Tran"}</definedName>
    <definedName name="rr" localSheetId="6" hidden="1">{"Riqfin97",#N/A,FALSE,"Tran";"Riqfinpro",#N/A,FALSE,"Tran"}</definedName>
    <definedName name="rr" hidden="1">{"Riqfin97",#N/A,FALSE,"Tran";"Riqfinpro",#N/A,FALSE,"Tran"}</definedName>
    <definedName name="rrr" localSheetId="5" hidden="1">{"Riqfin97",#N/A,FALSE,"Tran";"Riqfinpro",#N/A,FALSE,"Tran"}</definedName>
    <definedName name="rrr" localSheetId="6" hidden="1">{"Riqfin97",#N/A,FALSE,"Tran";"Riqfinpro",#N/A,FALSE,"Tran"}</definedName>
    <definedName name="rrr" hidden="1">{"Riqfin97",#N/A,FALSE,"Tran";"Riqfinpro",#N/A,FALSE,"Tran"}</definedName>
    <definedName name="RVS">[6]Vplyvy_jednotlivo!$B$1</definedName>
    <definedName name="tt" localSheetId="5" hidden="1">{"Tab1",#N/A,FALSE,"P";"Tab2",#N/A,FALSE,"P"}</definedName>
    <definedName name="tt" localSheetId="6" hidden="1">{"Tab1",#N/A,FALSE,"P";"Tab2",#N/A,FALSE,"P"}</definedName>
    <definedName name="tt" hidden="1">{"Tab1",#N/A,FALSE,"P";"Tab2",#N/A,FALSE,"P"}</definedName>
    <definedName name="ttt" localSheetId="5" hidden="1">{"Tab1",#N/A,FALSE,"P";"Tab2",#N/A,FALSE,"P"}</definedName>
    <definedName name="ttt" localSheetId="6" hidden="1">{"Tab1",#N/A,FALSE,"P";"Tab2",#N/A,FALSE,"P"}</definedName>
    <definedName name="ttt" hidden="1">{"Tab1",#N/A,FALSE,"P";"Tab2",#N/A,FALSE,"P"}</definedName>
    <definedName name="ttttt" hidden="1">[9]M!#REF!</definedName>
    <definedName name="UB_x1" localSheetId="6">#REF!</definedName>
    <definedName name="UB_x1">#REF!</definedName>
    <definedName name="UB_x2">#REF!</definedName>
    <definedName name="UB_x3">#REF!</definedName>
    <definedName name="UB_x4">#REF!</definedName>
    <definedName name="uu" localSheetId="5" hidden="1">{"Riqfin97",#N/A,FALSE,"Tran";"Riqfinpro",#N/A,FALSE,"Tran"}</definedName>
    <definedName name="uu" localSheetId="6" hidden="1">{"Riqfin97",#N/A,FALSE,"Tran";"Riqfinpro",#N/A,FALSE,"Tran"}</definedName>
    <definedName name="uu" hidden="1">{"Riqfin97",#N/A,FALSE,"Tran";"Riqfinpro",#N/A,FALSE,"Tran"}</definedName>
    <definedName name="uuu" localSheetId="5" hidden="1">{"Riqfin97",#N/A,FALSE,"Tran";"Riqfinpro",#N/A,FALSE,"Tran"}</definedName>
    <definedName name="uuu" localSheetId="6" hidden="1">{"Riqfin97",#N/A,FALSE,"Tran";"Riqfinpro",#N/A,FALSE,"Tran"}</definedName>
    <definedName name="uuu" hidden="1">{"Riqfin97",#N/A,FALSE,"Tran";"Riqfinpro",#N/A,FALSE,"Tran"}</definedName>
    <definedName name="vv" localSheetId="5" hidden="1">{"Tab1",#N/A,FALSE,"P";"Tab2",#N/A,FALSE,"P"}</definedName>
    <definedName name="vv" localSheetId="6" hidden="1">{"Tab1",#N/A,FALSE,"P";"Tab2",#N/A,FALSE,"P"}</definedName>
    <definedName name="vv" hidden="1">{"Tab1",#N/A,FALSE,"P";"Tab2",#N/A,FALSE,"P"}</definedName>
    <definedName name="vvv" localSheetId="5" hidden="1">{"Tab1",#N/A,FALSE,"P";"Tab2",#N/A,FALSE,"P"}</definedName>
    <definedName name="vvv" localSheetId="6" hidden="1">{"Tab1",#N/A,FALSE,"P";"Tab2",#N/A,FALSE,"P"}</definedName>
    <definedName name="vvv" hidden="1">{"Tab1",#N/A,FALSE,"P";"Tab2",#N/A,FALSE,"P"}</definedName>
    <definedName name="wrn.Program." localSheetId="5" hidden="1">{"Tab1",#N/A,FALSE,"P";"Tab2",#N/A,FALSE,"P"}</definedName>
    <definedName name="wrn.Program." localSheetId="6" hidden="1">{"Tab1",#N/A,FALSE,"P";"Tab2",#N/A,FALSE,"P"}</definedName>
    <definedName name="wrn.Program." hidden="1">{"Tab1",#N/A,FALSE,"P";"Tab2",#N/A,FALSE,"P"}</definedName>
    <definedName name="wrn.Riqfin." localSheetId="5" hidden="1">{"Riqfin97",#N/A,FALSE,"Tran";"Riqfinpro",#N/A,FALSE,"Tran"}</definedName>
    <definedName name="wrn.Riqfin." localSheetId="6" hidden="1">{"Riqfin97",#N/A,FALSE,"Tran";"Riqfinpro",#N/A,FALSE,"Tran"}</definedName>
    <definedName name="wrn.Riqfin." hidden="1">{"Riqfin97",#N/A,FALSE,"Tran";"Riqfinpro",#N/A,FALSE,"Tran"}</definedName>
    <definedName name="ww" hidden="1">[9]M!#REF!</definedName>
    <definedName name="www" localSheetId="5" hidden="1">{"Riqfin97",#N/A,FALSE,"Tran";"Riqfinpro",#N/A,FALSE,"Tran"}</definedName>
    <definedName name="www" localSheetId="6" hidden="1">{"Riqfin97",#N/A,FALSE,"Tran";"Riqfinpro",#N/A,FALSE,"Tran"}</definedName>
    <definedName name="www" hidden="1">{"Riqfin97",#N/A,FALSE,"Tran";"Riqfinpro",#N/A,FALSE,"Tran"}</definedName>
    <definedName name="xx" localSheetId="5" hidden="1">{"Riqfin97",#N/A,FALSE,"Tran";"Riqfinpro",#N/A,FALSE,"Tran"}</definedName>
    <definedName name="xx" localSheetId="6" hidden="1">{"Riqfin97",#N/A,FALSE,"Tran";"Riqfinpro",#N/A,FALSE,"Tran"}</definedName>
    <definedName name="xx" hidden="1">{"Riqfin97",#N/A,FALSE,"Tran";"Riqfinpro",#N/A,FALSE,"Tran"}</definedName>
    <definedName name="xxxx" localSheetId="5" hidden="1">{"Riqfin97",#N/A,FALSE,"Tran";"Riqfinpro",#N/A,FALSE,"Tran"}</definedName>
    <definedName name="xxxx" localSheetId="6" hidden="1">{"Riqfin97",#N/A,FALSE,"Tran";"Riqfinpro",#N/A,FALSE,"Tran"}</definedName>
    <definedName name="xxxx" hidden="1">{"Riqfin97",#N/A,FALSE,"Tran";"Riqfinpro",#N/A,FALSE,"Tran"}</definedName>
    <definedName name="year">[6]Vplyvy_jednotlivo!$C$1</definedName>
    <definedName name="yy" localSheetId="5" hidden="1">{"Tab1",#N/A,FALSE,"P";"Tab2",#N/A,FALSE,"P"}</definedName>
    <definedName name="yy" localSheetId="6" hidden="1">{"Tab1",#N/A,FALSE,"P";"Tab2",#N/A,FALSE,"P"}</definedName>
    <definedName name="yy" hidden="1">{"Tab1",#N/A,FALSE,"P";"Tab2",#N/A,FALSE,"P"}</definedName>
    <definedName name="yyy" localSheetId="5" hidden="1">{"Tab1",#N/A,FALSE,"P";"Tab2",#N/A,FALSE,"P"}</definedName>
    <definedName name="yyy" localSheetId="6" hidden="1">{"Tab1",#N/A,FALSE,"P";"Tab2",#N/A,FALSE,"P"}</definedName>
    <definedName name="yyy" hidden="1">{"Tab1",#N/A,FALSE,"P";"Tab2",#N/A,FALSE,"P"}</definedName>
    <definedName name="yyyy" localSheetId="5" hidden="1">{"Riqfin97",#N/A,FALSE,"Tran";"Riqfinpro",#N/A,FALSE,"Tran"}</definedName>
    <definedName name="yyyy" localSheetId="6" hidden="1">{"Riqfin97",#N/A,FALSE,"Tran";"Riqfinpro",#N/A,FALSE,"Tran"}</definedName>
    <definedName name="yyyy" hidden="1">{"Riqfin97",#N/A,FALSE,"Tran";"Riqfinpro",#N/A,FALSE,"Tran"}</definedName>
    <definedName name="Z_95224721_0485_11D4_BFD1_00508B5F4DA4_.wvu.Cols" localSheetId="6" hidden="1">#REF!</definedName>
    <definedName name="Z_95224721_0485_11D4_BFD1_00508B5F4DA4_.wvu.Cols" hidden="1">#REF!</definedName>
    <definedName name="zz" localSheetId="5" hidden="1">{"Tab1",#N/A,FALSE,"P";"Tab2",#N/A,FALSE,"P"}</definedName>
    <definedName name="zz" localSheetId="6" hidden="1">{"Tab1",#N/A,FALSE,"P";"Tab2",#N/A,FALSE,"P"}</definedName>
    <definedName name="zz" hidden="1">{"Tab1",#N/A,FALSE,"P";"Tab2",#N/A,FALSE,"P"}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9" l="1"/>
  <c r="C3" i="9" s="1"/>
  <c r="B9" i="9"/>
  <c r="B3" i="9" s="1"/>
  <c r="D5" i="9"/>
  <c r="D6" i="9"/>
  <c r="D7" i="9"/>
  <c r="D8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4" i="9"/>
  <c r="C29" i="9"/>
  <c r="D30" i="9"/>
  <c r="D31" i="9"/>
  <c r="D4" i="18"/>
  <c r="D5" i="18"/>
  <c r="D6" i="18"/>
  <c r="D7" i="18"/>
  <c r="D8" i="18"/>
  <c r="D3" i="18"/>
  <c r="D9" i="9" l="1"/>
  <c r="D3" i="9" s="1"/>
  <c r="C22" i="10"/>
  <c r="D22" i="10"/>
  <c r="E22" i="10"/>
  <c r="F22" i="10"/>
  <c r="G22" i="10"/>
  <c r="B22" i="10"/>
  <c r="C26" i="10"/>
  <c r="D26" i="10"/>
  <c r="E26" i="10"/>
  <c r="F26" i="10"/>
  <c r="B26" i="10"/>
  <c r="G25" i="10"/>
  <c r="C25" i="10"/>
  <c r="D25" i="10"/>
  <c r="E25" i="10"/>
  <c r="F25" i="10"/>
  <c r="B25" i="10"/>
  <c r="G24" i="10"/>
  <c r="C24" i="10"/>
  <c r="D24" i="10"/>
  <c r="E24" i="10"/>
  <c r="F24" i="10"/>
  <c r="B24" i="10"/>
  <c r="G23" i="10"/>
  <c r="C23" i="10"/>
  <c r="D23" i="10"/>
  <c r="E23" i="10"/>
  <c r="F23" i="10"/>
  <c r="B23" i="10"/>
  <c r="B32" i="9" l="1"/>
  <c r="B29" i="9" l="1"/>
  <c r="D32" i="9"/>
  <c r="D33" i="9"/>
  <c r="D34" i="9"/>
  <c r="D35" i="9"/>
  <c r="D36" i="9"/>
  <c r="D37" i="9"/>
  <c r="D38" i="9"/>
  <c r="D39" i="9"/>
  <c r="D15" i="1"/>
  <c r="D29" i="9" l="1"/>
  <c r="G19" i="10"/>
  <c r="G18" i="10"/>
  <c r="G17" i="10"/>
  <c r="G26" i="10" s="1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F20" i="10"/>
  <c r="G3" i="10"/>
  <c r="B20" i="10" l="1"/>
  <c r="C20" i="10"/>
  <c r="D20" i="10"/>
  <c r="E20" i="10"/>
  <c r="G20" i="10" l="1"/>
  <c r="C40" i="9" l="1"/>
  <c r="B40" i="9"/>
  <c r="D40" i="9" l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  <c r="C14" i="1"/>
  <c r="B14" i="1"/>
  <c r="D14" i="1" l="1"/>
  <c r="E14" i="1" s="1"/>
</calcChain>
</file>

<file path=xl/sharedStrings.xml><?xml version="1.0" encoding="utf-8"?>
<sst xmlns="http://schemas.openxmlformats.org/spreadsheetml/2006/main" count="148" uniqueCount="120">
  <si>
    <t>Rozdiel</t>
  </si>
  <si>
    <t>Rozdiel (v %)</t>
  </si>
  <si>
    <t>DPFO</t>
  </si>
  <si>
    <t>Zo závislej činnosti</t>
  </si>
  <si>
    <t>Z podnikania</t>
  </si>
  <si>
    <t>DPPO</t>
  </si>
  <si>
    <t>Zrážková daň</t>
  </si>
  <si>
    <t>DPH</t>
  </si>
  <si>
    <t>Spotrebné dane</t>
  </si>
  <si>
    <t>Ostatné dane*</t>
  </si>
  <si>
    <t>Sociálna poisťovňa</t>
  </si>
  <si>
    <t>Zdravotné poisťovne</t>
  </si>
  <si>
    <t>Spolu</t>
  </si>
  <si>
    <t>-</t>
  </si>
  <si>
    <t>* OO vybraných fin. inštitúcií, OO z podnikania v regulovaných odvetviach, poplatky RTVS, dane z medzinárodného obchodu, miestne dane a ďalšie</t>
  </si>
  <si>
    <t>DPFO zo závislej činnosti</t>
  </si>
  <si>
    <t>Daň z príjmov vyberaná zrážkou</t>
  </si>
  <si>
    <t>Ostatné dane</t>
  </si>
  <si>
    <t>Zdroj: IFP</t>
  </si>
  <si>
    <t>Daň z príjmov právnických osôb</t>
  </si>
  <si>
    <t>Daň z pridanej hodnoty</t>
  </si>
  <si>
    <t>IFP a ostatní členovia Výboru</t>
  </si>
  <si>
    <t>NBS</t>
  </si>
  <si>
    <t>Celková odchýlka</t>
  </si>
  <si>
    <t>Vplyv EDS</t>
  </si>
  <si>
    <t>Vplyv makra</t>
  </si>
  <si>
    <t>Vplyv jednorazových efektov</t>
  </si>
  <si>
    <t>Vplyv novej legislatívy</t>
  </si>
  <si>
    <t>Odhad</t>
  </si>
  <si>
    <t>Názov legislatívy (s vplyvom na uvedenú daň)</t>
  </si>
  <si>
    <t>Skutočnosť</t>
  </si>
  <si>
    <t>makro</t>
  </si>
  <si>
    <t>EDS</t>
  </si>
  <si>
    <t>nová legislatíva</t>
  </si>
  <si>
    <t>spolu</t>
  </si>
  <si>
    <t>DPFO z podnikania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</si>
  <si>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</si>
  <si>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</si>
  <si>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</si>
  <si>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</si>
  <si>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</si>
  <si>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</si>
  <si>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</si>
  <si>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</si>
  <si>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Sociálne odvody</t>
  </si>
  <si>
    <t>Zdravotné odvody</t>
  </si>
  <si>
    <t>Celkové legislatívny vplyvy (dane podliahajúce hodnoteniu)</t>
  </si>
  <si>
    <t>Vplyv ostatných faktorov</t>
  </si>
  <si>
    <t xml:space="preserve"> v mil. eur</t>
  </si>
  <si>
    <t>v %</t>
  </si>
  <si>
    <t>Graf 1: Vyššie daňové príjmy z pohľadu jednotlivých faktorov  (v mil. eur)</t>
  </si>
  <si>
    <t>level /EDS</t>
  </si>
  <si>
    <t>Oslobodenie rekreačných šekov od daní a odvodov</t>
  </si>
  <si>
    <t>Zvýšenie sadzby dane z tabakových výrobkov od 1.1.2017 a 1.1.2019</t>
  </si>
  <si>
    <t>Oslobodenie nepeň.benefitu pre zamestnanca na ubytovanie (max. 60 eur mesačne)</t>
  </si>
  <si>
    <t>Zavedenie OOP pre dôchodcov pre SO (1.7.2018)</t>
  </si>
  <si>
    <t>Znížená sadzba DPH na ubytovacie služby</t>
  </si>
  <si>
    <t>Postupné navyšovanie sadzby do II.piliera</t>
  </si>
  <si>
    <t>Poplatok za uloženie odpadu</t>
  </si>
  <si>
    <t>Zrušenie OOP na ZO pre zamestnávateľa</t>
  </si>
  <si>
    <t>jednorazové faktory</t>
  </si>
  <si>
    <t>ostatné  faktory</t>
  </si>
  <si>
    <t>ostatné faktory</t>
  </si>
  <si>
    <t>Odhad Výboru (november 2019)</t>
  </si>
  <si>
    <t>Zdvojnásobenie sadzby OO v reg. Odvetviach</t>
  </si>
  <si>
    <t>Kúpeľníctvo (tech.zariadenia)</t>
  </si>
  <si>
    <t>Vplyv 13. a 14. platu</t>
  </si>
  <si>
    <t>Zvýšenie nepeň.benefitu pre zamestnanca na ubytovanie na 100 eur mesačne</t>
  </si>
  <si>
    <t>Nová odpisová skupina pre elektromobily</t>
  </si>
  <si>
    <t>zvýšenie odpočtu R&amp;D na 150 % od 2019 a 200 % od 2020</t>
  </si>
  <si>
    <t>15 % sadzba DPPO pre firmy s obratom do 100 tis. eur, 21% pre ostatných</t>
  </si>
  <si>
    <t>Zvýšenie NČZD na 21-násobok ŽM</t>
  </si>
  <si>
    <t>Zavedenie športových poukazov</t>
  </si>
  <si>
    <t>Zrušenie koncesionárskych poplatkov pre dôchodcov a poberateľov DHN</t>
  </si>
  <si>
    <t>Znížená sadzba SZČO na 15% pre obrat do 100 tis. eur</t>
  </si>
  <si>
    <t>Znížená sadzba DPH na vybrané potraviny</t>
  </si>
  <si>
    <t>Znížená sadzba DPH na printové médiá (len denníky)</t>
  </si>
  <si>
    <t>Zmeny v osobitnom odvode vybraných finančných inštitúcií</t>
  </si>
  <si>
    <t>Nová legislatíva (nezapracovaná v prognóze)</t>
  </si>
  <si>
    <t>Legislatíva zapracovaná v prognóze</t>
  </si>
  <si>
    <t>Úprava sadzieb daní z nehnuteľností cez VZN</t>
  </si>
  <si>
    <t>Odklad konrol</t>
  </si>
  <si>
    <t>Dočasná úprava VZN pre poplatok za letné terasy</t>
  </si>
  <si>
    <t>Odpustenie soc. odvodov (zavreté prevádzky)</t>
  </si>
  <si>
    <t>Zrušenie bankového odvodu</t>
  </si>
  <si>
    <t>Zníženie spotreby pohonných hmôt ako nedaňového výdavku o 20 %</t>
  </si>
  <si>
    <t>Zmeny v dani z motorových vozidiel</t>
  </si>
  <si>
    <t>Odklad soc. odvodov za december 2020</t>
  </si>
  <si>
    <t>Presun termínu splatenia odkladov SP</t>
  </si>
  <si>
    <t>Opatrenia na podporu mobility práce</t>
  </si>
  <si>
    <t>Opatrenia súvisiace s COVID-19</t>
  </si>
  <si>
    <t>Tabuľka1: Porovnanie odhadu Výboru z novembra 2019 a skutočnosti za rok 2020 (ESA2010, mil. eur)</t>
  </si>
  <si>
    <t>% HDP (skutočnosť 2020)</t>
  </si>
  <si>
    <t>Tabuľka 2: Vplyv legislatívy zahrnutej v rozpočte a novej legislatívy (ESA2010, mil. eur) </t>
  </si>
  <si>
    <t>Tabuľka 3: Rozdiel skutočnosti oproti odhadu Výboru podľa jednotlivých faktorov a daní (v mil. Eur)</t>
  </si>
  <si>
    <t>Daňové príjmy VS spolu</t>
  </si>
  <si>
    <t>Sociálne a zdravotné odvody</t>
  </si>
  <si>
    <t>Daňové príjmy a príjmy FSZP spolu</t>
  </si>
  <si>
    <t>vplyv novej legislatívy</t>
  </si>
  <si>
    <t>vplyv jednoraz. a iných faktorov</t>
  </si>
  <si>
    <t>Celkom</t>
  </si>
  <si>
    <t>Dane z práce (DPFO, SO, ZO)</t>
  </si>
  <si>
    <t>Dane z kapitálu (zrážka, DPPO, SZČO)</t>
  </si>
  <si>
    <t>Dane zo spotreby (DPH, SD)</t>
  </si>
  <si>
    <t>Graf 2: Porovnanie odhadov a skutočností vybraných makrobáz (rasty, v %)</t>
  </si>
  <si>
    <t>odhad na rok 2020 (rast)</t>
  </si>
  <si>
    <t>skutočnosť 2020 (rast)</t>
  </si>
  <si>
    <t>skutočnosť vs. odhad (2020)</t>
  </si>
  <si>
    <t>HDP; nom. rast</t>
  </si>
  <si>
    <t>HDP; reál. rast</t>
  </si>
  <si>
    <t>KSD; reálny rast</t>
  </si>
  <si>
    <t>KSD vr. vlád. medzispotreby a investícií, nom. rast</t>
  </si>
  <si>
    <t xml:space="preserve">Mzdová báza; rast </t>
  </si>
  <si>
    <t>Úroková báza</t>
  </si>
  <si>
    <t>Ostatné</t>
  </si>
  <si>
    <t xml:space="preserve">Oslobodenie príjmov z predaja akcií a obchodných podielov </t>
  </si>
  <si>
    <t>Graf 4: Hodnotenie prognózy členov Výboru (%, mil. eur)</t>
  </si>
  <si>
    <t>Grafy 5 a 6: Odchýlky prognózy vybraných daní a odvodov v jednoltivých výboroch od skutočnosti (v % skutočných výnosov)</t>
  </si>
  <si>
    <t xml:space="preserve"> Graf 7: Odchýlky prognózy vybraných daní a odvodov od skutočnosti (príspevky jednotlivých faktorov, v mil. eur)</t>
  </si>
  <si>
    <t>Graf 8:  Najvýraznejšie zmeny prognózy daní a odvodov na začiatku pandémie a porovnanie so skutočnosťou ( v mil.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</si>
</sst>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%"/>
    <numFmt numFmtId="165" formatCode="#,##0.0"/>
    <numFmt numFmtId="166" formatCode="0.0"/>
    <numFmt numFmtId="167" formatCode="#,##0.000000000000000000000"/>
    <numFmt numFmtId="168" formatCode="mm/yy"/>
    <numFmt numFmtId="169" formatCode="mm\ yyyy"/>
  </numFmts>
  <fonts count="2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Garamond"/>
      <family val="1"/>
      <charset val="238"/>
    </font>
    <font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rgb="FF2C9ADC"/>
      <name val="Arial Narrow"/>
      <family val="2"/>
      <charset val="238"/>
    </font>
    <font>
      <sz val="10"/>
      <color rgb="FF2C9ADC"/>
      <name val="Arial Narrow"/>
      <family val="2"/>
      <charset val="238"/>
    </font>
    <font>
      <b/>
      <sz val="10"/>
      <color rgb="FF2C9ADC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sz val="10"/>
      <color theme="4"/>
      <name val="Arial Narrow"/>
      <family val="2"/>
      <charset val="238"/>
    </font>
    <font>
      <b/>
      <sz val="11"/>
      <color theme="4"/>
      <name val="Arial Narrow"/>
      <family val="2"/>
      <charset val="238"/>
    </font>
    <font>
      <b/>
      <sz val="10"/>
      <color theme="4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5" fillId="0" borderId="0"/>
  </cellStyleXfs>
  <cellXfs count="117">
    <xf numFmtId="0" fontId="0" fillId="0" borderId="0" xfId="0"/>
    <xf numFmtId="0" fontId="6" fillId="0" borderId="0" xfId="0" applyFont="1"/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horizontal="right" vertical="center"/>
    </xf>
    <xf numFmtId="165" fontId="12" fillId="0" borderId="0" xfId="1" applyNumberFormat="1" applyFont="1" applyAlignment="1">
      <alignment horizontal="right" vertical="center"/>
    </xf>
    <xf numFmtId="0" fontId="11" fillId="0" borderId="0" xfId="0" applyFont="1" applyAlignment="1">
      <alignment horizontal="left" vertical="center" indent="2"/>
    </xf>
    <xf numFmtId="0" fontId="11" fillId="0" borderId="1" xfId="0" applyFont="1" applyBorder="1" applyAlignment="1">
      <alignment vertical="center"/>
    </xf>
    <xf numFmtId="3" fontId="12" fillId="0" borderId="1" xfId="0" applyNumberFormat="1" applyFont="1" applyBorder="1" applyAlignment="1">
      <alignment horizontal="right" vertical="center"/>
    </xf>
    <xf numFmtId="165" fontId="12" fillId="0" borderId="1" xfId="1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horizontal="right" vertical="center"/>
    </xf>
    <xf numFmtId="165" fontId="14" fillId="0" borderId="1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left" vertical="center"/>
    </xf>
    <xf numFmtId="164" fontId="14" fillId="0" borderId="3" xfId="1" applyNumberFormat="1" applyFont="1" applyBorder="1" applyAlignment="1">
      <alignment horizontal="right" vertical="center"/>
    </xf>
    <xf numFmtId="0" fontId="16" fillId="0" borderId="0" xfId="0" applyFont="1"/>
    <xf numFmtId="164" fontId="17" fillId="0" borderId="0" xfId="1" applyNumberFormat="1" applyFont="1" applyBorder="1" applyAlignment="1">
      <alignment horizontal="right" vertical="center"/>
    </xf>
    <xf numFmtId="0" fontId="12" fillId="0" borderId="0" xfId="2" applyFont="1"/>
    <xf numFmtId="0" fontId="12" fillId="0" borderId="1" xfId="2" applyFont="1" applyBorder="1"/>
    <xf numFmtId="0" fontId="12" fillId="0" borderId="0" xfId="0" applyFont="1"/>
    <xf numFmtId="0" fontId="12" fillId="0" borderId="6" xfId="0" applyFont="1" applyBorder="1"/>
    <xf numFmtId="0" fontId="18" fillId="0" borderId="1" xfId="2" applyFont="1" applyBorder="1"/>
    <xf numFmtId="166" fontId="12" fillId="0" borderId="0" xfId="3" applyNumberFormat="1" applyFont="1"/>
    <xf numFmtId="165" fontId="12" fillId="0" borderId="0" xfId="3" applyNumberFormat="1" applyFont="1"/>
    <xf numFmtId="0" fontId="12" fillId="0" borderId="1" xfId="2" applyFont="1" applyBorder="1" applyAlignment="1">
      <alignment horizontal="right"/>
    </xf>
    <xf numFmtId="0" fontId="20" fillId="0" borderId="1" xfId="2" applyFont="1" applyBorder="1" applyAlignment="1">
      <alignment horizontal="center" vertical="center"/>
    </xf>
    <xf numFmtId="0" fontId="13" fillId="0" borderId="1" xfId="0" applyFont="1" applyBorder="1" applyAlignment="1">
      <alignment horizontal="right"/>
    </xf>
    <xf numFmtId="0" fontId="3" fillId="0" borderId="0" xfId="0" applyFont="1"/>
    <xf numFmtId="3" fontId="11" fillId="0" borderId="0" xfId="0" applyNumberFormat="1" applyFont="1" applyAlignment="1">
      <alignment horizontal="right"/>
    </xf>
    <xf numFmtId="3" fontId="6" fillId="0" borderId="0" xfId="0" applyNumberFormat="1" applyFont="1"/>
    <xf numFmtId="167" fontId="7" fillId="0" borderId="6" xfId="0" applyNumberFormat="1" applyFont="1" applyBorder="1" applyAlignment="1">
      <alignment horizontal="center" vertical="center"/>
    </xf>
    <xf numFmtId="167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3" fontId="3" fillId="0" borderId="0" xfId="0" applyNumberFormat="1" applyFont="1"/>
    <xf numFmtId="0" fontId="12" fillId="0" borderId="0" xfId="0" applyFont="1" applyAlignment="1">
      <alignment horizontal="left" indent="1"/>
    </xf>
    <xf numFmtId="3" fontId="3" fillId="0" borderId="6" xfId="0" applyNumberFormat="1" applyFont="1" applyBorder="1"/>
    <xf numFmtId="3" fontId="7" fillId="0" borderId="6" xfId="0" applyNumberFormat="1" applyFont="1" applyBorder="1"/>
    <xf numFmtId="0" fontId="6" fillId="0" borderId="0" xfId="0" applyFont="1" applyAlignment="1"/>
    <xf numFmtId="0" fontId="13" fillId="0" borderId="1" xfId="0" applyFont="1" applyBorder="1" applyAlignment="1"/>
    <xf numFmtId="0" fontId="11" fillId="0" borderId="0" xfId="0" applyFont="1" applyAlignment="1"/>
    <xf numFmtId="0" fontId="12" fillId="0" borderId="0" xfId="0" applyFont="1" applyAlignment="1"/>
    <xf numFmtId="3" fontId="11" fillId="0" borderId="0" xfId="0" applyNumberFormat="1" applyFont="1" applyBorder="1" applyAlignment="1">
      <alignment horizontal="right"/>
    </xf>
    <xf numFmtId="0" fontId="12" fillId="0" borderId="0" xfId="0" applyFont="1" applyFill="1" applyAlignment="1"/>
    <xf numFmtId="3" fontId="11" fillId="0" borderId="0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left"/>
    </xf>
    <xf numFmtId="0" fontId="6" fillId="0" borderId="0" xfId="0" applyFont="1" applyBorder="1" applyAlignment="1"/>
    <xf numFmtId="0" fontId="3" fillId="0" borderId="0" xfId="0" applyFont="1" applyBorder="1" applyAlignment="1"/>
    <xf numFmtId="0" fontId="8" fillId="0" borderId="1" xfId="0" applyFont="1" applyBorder="1" applyAlignment="1">
      <alignment vertical="top"/>
    </xf>
    <xf numFmtId="0" fontId="13" fillId="0" borderId="3" xfId="0" applyFont="1" applyBorder="1" applyAlignment="1"/>
    <xf numFmtId="3" fontId="13" fillId="0" borderId="3" xfId="0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0" fontId="13" fillId="0" borderId="7" xfId="0" applyFont="1" applyBorder="1" applyAlignment="1"/>
    <xf numFmtId="3" fontId="13" fillId="0" borderId="7" xfId="0" applyNumberFormat="1" applyFont="1" applyBorder="1" applyAlignment="1">
      <alignment horizontal="right"/>
    </xf>
    <xf numFmtId="0" fontId="19" fillId="0" borderId="1" xfId="2" applyFont="1" applyBorder="1" applyAlignment="1">
      <alignment horizontal="left"/>
    </xf>
    <xf numFmtId="0" fontId="20" fillId="0" borderId="8" xfId="2" applyFont="1" applyBorder="1" applyAlignment="1">
      <alignment horizontal="center" vertical="center" wrapText="1"/>
    </xf>
    <xf numFmtId="166" fontId="12" fillId="0" borderId="5" xfId="3" applyNumberFormat="1" applyFont="1" applyBorder="1"/>
    <xf numFmtId="165" fontId="12" fillId="0" borderId="5" xfId="3" applyNumberFormat="1" applyFont="1" applyBorder="1"/>
    <xf numFmtId="0" fontId="12" fillId="0" borderId="9" xfId="2" applyFont="1" applyBorder="1" applyAlignment="1">
      <alignment horizontal="right"/>
    </xf>
    <xf numFmtId="0" fontId="20" fillId="0" borderId="9" xfId="2" applyFont="1" applyBorder="1" applyAlignment="1">
      <alignment horizontal="center" vertical="center" wrapText="1"/>
    </xf>
    <xf numFmtId="0" fontId="20" fillId="0" borderId="12" xfId="2" applyFont="1" applyBorder="1" applyAlignment="1">
      <alignment horizontal="center" vertical="center"/>
    </xf>
    <xf numFmtId="3" fontId="12" fillId="0" borderId="5" xfId="2" applyNumberFormat="1" applyFont="1" applyBorder="1"/>
    <xf numFmtId="3" fontId="12" fillId="0" borderId="13" xfId="2" applyNumberFormat="1" applyFont="1" applyBorder="1"/>
    <xf numFmtId="3" fontId="12" fillId="0" borderId="9" xfId="2" applyNumberFormat="1" applyFont="1" applyBorder="1"/>
    <xf numFmtId="3" fontId="12" fillId="0" borderId="12" xfId="2" applyNumberFormat="1" applyFont="1" applyBorder="1"/>
    <xf numFmtId="0" fontId="19" fillId="0" borderId="6" xfId="0" applyFont="1" applyBorder="1" applyAlignment="1"/>
    <xf numFmtId="3" fontId="2" fillId="0" borderId="6" xfId="0" applyNumberFormat="1" applyFont="1" applyBorder="1"/>
    <xf numFmtId="0" fontId="1" fillId="0" borderId="0" xfId="0" applyFont="1"/>
    <xf numFmtId="0" fontId="1" fillId="0" borderId="6" xfId="0" applyFont="1" applyBorder="1"/>
    <xf numFmtId="3" fontId="7" fillId="0" borderId="0" xfId="0" applyNumberFormat="1" applyFont="1"/>
    <xf numFmtId="167" fontId="7" fillId="0" borderId="10" xfId="0" applyNumberFormat="1" applyFont="1" applyBorder="1" applyAlignment="1">
      <alignment horizontal="center" vertical="center"/>
    </xf>
    <xf numFmtId="167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3" fillId="0" borderId="0" xfId="0" applyFont="1" applyBorder="1"/>
    <xf numFmtId="3" fontId="3" fillId="0" borderId="0" xfId="0" applyNumberFormat="1" applyFont="1" applyBorder="1"/>
    <xf numFmtId="3" fontId="7" fillId="0" borderId="0" xfId="0" applyNumberFormat="1" applyFont="1" applyBorder="1"/>
    <xf numFmtId="0" fontId="7" fillId="0" borderId="10" xfId="0" applyFont="1" applyBorder="1"/>
    <xf numFmtId="3" fontId="7" fillId="0" borderId="10" xfId="0" applyNumberFormat="1" applyFont="1" applyBorder="1"/>
    <xf numFmtId="0" fontId="13" fillId="0" borderId="10" xfId="0" applyFont="1" applyBorder="1" applyAlignment="1"/>
    <xf numFmtId="3" fontId="13" fillId="0" borderId="10" xfId="0" applyNumberFormat="1" applyFont="1" applyFill="1" applyBorder="1" applyAlignment="1">
      <alignment horizontal="right"/>
    </xf>
    <xf numFmtId="0" fontId="10" fillId="0" borderId="6" xfId="0" applyFont="1" applyBorder="1"/>
    <xf numFmtId="2" fontId="14" fillId="0" borderId="3" xfId="1" applyNumberFormat="1" applyFont="1" applyBorder="1" applyAlignment="1">
      <alignment horizontal="right" vertical="center"/>
    </xf>
    <xf numFmtId="1" fontId="6" fillId="0" borderId="0" xfId="0" applyNumberFormat="1" applyFont="1"/>
    <xf numFmtId="0" fontId="22" fillId="0" borderId="0" xfId="0" applyFont="1" applyBorder="1" applyAlignment="1">
      <alignment horizontal="left" indent="2"/>
    </xf>
    <xf numFmtId="3" fontId="23" fillId="0" borderId="0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1" fillId="0" borderId="3" xfId="0" applyFont="1" applyBorder="1"/>
    <xf numFmtId="168" fontId="7" fillId="0" borderId="3" xfId="0" applyNumberFormat="1" applyFont="1" applyBorder="1"/>
    <xf numFmtId="165" fontId="1" fillId="0" borderId="0" xfId="0" applyNumberFormat="1" applyFont="1"/>
    <xf numFmtId="165" fontId="1" fillId="0" borderId="6" xfId="0" applyNumberFormat="1" applyFont="1" applyBorder="1"/>
    <xf numFmtId="0" fontId="7" fillId="0" borderId="0" xfId="0" applyFont="1"/>
    <xf numFmtId="0" fontId="15" fillId="0" borderId="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0" fontId="19" fillId="0" borderId="1" xfId="2" applyFont="1" applyBorder="1" applyAlignment="1">
      <alignment horizontal="left"/>
    </xf>
    <xf numFmtId="0" fontId="19" fillId="0" borderId="8" xfId="2" applyFont="1" applyBorder="1" applyAlignment="1">
      <alignment horizontal="center"/>
    </xf>
    <xf numFmtId="0" fontId="19" fillId="0" borderId="11" xfId="2" applyFont="1" applyBorder="1" applyAlignment="1">
      <alignment horizontal="center"/>
    </xf>
    <xf numFmtId="0" fontId="19" fillId="0" borderId="10" xfId="2" applyFont="1" applyBorder="1" applyAlignment="1">
      <alignment horizontal="center"/>
    </xf>
    <xf numFmtId="0" fontId="10" fillId="0" borderId="0" xfId="0" applyFont="1"/>
    <xf numFmtId="0" fontId="1" fillId="0" borderId="0" xfId="0" applyFont="1" applyAlignment="1">
      <alignment wrapText="1"/>
    </xf>
    <xf numFmtId="166" fontId="1" fillId="0" borderId="0" xfId="0" applyNumberFormat="1" applyFont="1"/>
    <xf numFmtId="0" fontId="1" fillId="0" borderId="3" xfId="0" applyFont="1" applyBorder="1" applyAlignment="1">
      <alignment wrapText="1"/>
    </xf>
    <xf numFmtId="166" fontId="1" fillId="0" borderId="6" xfId="0" applyNumberFormat="1" applyFont="1" applyBorder="1"/>
    <xf numFmtId="0" fontId="11" fillId="0" borderId="0" xfId="0" applyFont="1" applyFill="1" applyAlignment="1">
      <alignment horizontal="left" indent="3"/>
    </xf>
    <xf numFmtId="0" fontId="11" fillId="0" borderId="0" xfId="0" applyFont="1" applyFill="1" applyBorder="1" applyAlignment="1">
      <alignment horizontal="left" indent="3"/>
    </xf>
    <xf numFmtId="3" fontId="1" fillId="0" borderId="6" xfId="0" applyNumberFormat="1" applyFont="1" applyBorder="1" applyAlignment="1">
      <alignment horizontal="center"/>
    </xf>
    <xf numFmtId="3" fontId="1" fillId="0" borderId="0" xfId="0" applyNumberFormat="1" applyFont="1"/>
    <xf numFmtId="3" fontId="1" fillId="0" borderId="6" xfId="0" applyNumberFormat="1" applyFont="1" applyBorder="1"/>
    <xf numFmtId="0" fontId="7" fillId="0" borderId="6" xfId="0" applyFont="1" applyBorder="1"/>
    <xf numFmtId="0" fontId="7" fillId="0" borderId="3" xfId="0" applyFont="1" applyBorder="1"/>
    <xf numFmtId="169" fontId="7" fillId="0" borderId="3" xfId="0" applyNumberFormat="1" applyFont="1" applyBorder="1"/>
    <xf numFmtId="3" fontId="24" fillId="0" borderId="3" xfId="0" applyNumberFormat="1" applyFont="1" applyBorder="1"/>
  </cellXfs>
  <cellStyles count="7">
    <cellStyle name="Normálna" xfId="0" builtinId="0"/>
    <cellStyle name="Normálna 2 4" xfId="6"/>
    <cellStyle name="Normálne 2" xfId="2"/>
    <cellStyle name="Normálne 50" xfId="5"/>
    <cellStyle name="Percentá" xfId="1" builtinId="5"/>
    <cellStyle name="Percentá 2" xfId="3"/>
    <cellStyle name="percentá 5" xfId="4"/>
  </cellStyles>
  <dxfs count="0"/>
  <tableStyles count="0" defaultTableStyle="TableStyleMedium2" defaultPivotStyle="PivotStyleLight16"/>
  <colors>
    <mruColors>
      <color rgb="FF2C9ADC"/>
      <color rgb="FFA6A6A6"/>
      <color rgb="FF1F497D"/>
      <color rgb="FFD6DCE5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24577545784296E-2"/>
          <c:y val="6.4556399476614096E-2"/>
          <c:w val="0.59108379745214779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Tabuľka_3_Graf_3!$B$22</c:f>
              <c:strCache>
                <c:ptCount val="1"/>
                <c:pt idx="0">
                  <c:v>makro</c:v>
                </c:pt>
              </c:strCache>
            </c:strRef>
          </c:tx>
          <c:spPr>
            <a:solidFill>
              <a:srgbClr val="355177"/>
            </a:solidFill>
          </c:spPr>
          <c:invertIfNegative val="0"/>
          <c:dLbls>
            <c:dLbl>
              <c:idx val="1"/>
              <c:layout>
                <c:manualLayout>
                  <c:x val="-3.2723108518605606E-17"/>
                  <c:y val="-5.7731977508556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733-4059-96FB-842D14BD9A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Tabuľka_3_Graf_3!$A$23:$A$26</c:f>
              <c:strCache>
                <c:ptCount val="4"/>
                <c:pt idx="0">
                  <c:v>Dane z práce (DPFO, SO, ZO)</c:v>
                </c:pt>
                <c:pt idx="1">
                  <c:v>Dane z kapitálu (zrážka, DPPO, SZČO)</c:v>
                </c:pt>
                <c:pt idx="2">
                  <c:v>Dane zo spotreby (DPH, SD)</c:v>
                </c:pt>
                <c:pt idx="3">
                  <c:v>Ostatné dane</c:v>
                </c:pt>
              </c:strCache>
            </c:strRef>
          </c:cat>
          <c:val>
            <c:numRef>
              <c:f>Tabuľka_3_Graf_3!$B$23:$B$26</c:f>
              <c:numCache>
                <c:formatCode>#,##0</c:formatCode>
                <c:ptCount val="4"/>
                <c:pt idx="0">
                  <c:v>-435.26932222324217</c:v>
                </c:pt>
                <c:pt idx="1">
                  <c:v>-239.10458608007548</c:v>
                </c:pt>
                <c:pt idx="2">
                  <c:v>-218.24922386614111</c:v>
                </c:pt>
                <c:pt idx="3">
                  <c:v>-42.913486079307141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4-45F2-9F68-68C029D4B910}"/>
            </c:ext>
          </c:extLst>
        </c:ser>
        <c:ser>
          <c:idx val="5"/>
          <c:order val="1"/>
          <c:tx>
            <c:strRef>
              <c:f>Tabuľka_3_Graf_3!$C$22</c:f>
              <c:strCache>
                <c:ptCount val="1"/>
                <c:pt idx="0">
                  <c:v>EDS</c:v>
                </c:pt>
              </c:strCache>
            </c:strRef>
          </c:tx>
          <c:spPr>
            <a:solidFill>
              <a:srgbClr val="2EAAE1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733-4059-96FB-842D14BD9A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733-4059-96FB-842D14BD9A9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733-4059-96FB-842D14BD9A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Tabuľka_3_Graf_3!$A$23:$A$26</c:f>
              <c:strCache>
                <c:ptCount val="4"/>
                <c:pt idx="0">
                  <c:v>Dane z práce (DPFO, SO, ZO)</c:v>
                </c:pt>
                <c:pt idx="1">
                  <c:v>Dane z kapitálu (zrážka, DPPO, SZČO)</c:v>
                </c:pt>
                <c:pt idx="2">
                  <c:v>Dane zo spotreby (DPH, SD)</c:v>
                </c:pt>
                <c:pt idx="3">
                  <c:v>Ostatné dane</c:v>
                </c:pt>
              </c:strCache>
            </c:strRef>
          </c:cat>
          <c:val>
            <c:numRef>
              <c:f>Tabuľka_3_Graf_3!$C$23:$C$26</c:f>
              <c:numCache>
                <c:formatCode>#,##0</c:formatCode>
                <c:ptCount val="4"/>
                <c:pt idx="0">
                  <c:v>-69.881265349822087</c:v>
                </c:pt>
                <c:pt idx="1">
                  <c:v>127.92930451007493</c:v>
                </c:pt>
                <c:pt idx="2">
                  <c:v>-47.072606972671259</c:v>
                </c:pt>
                <c:pt idx="3">
                  <c:v>35.222264579307009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4-45F2-9F68-68C029D4B910}"/>
            </c:ext>
          </c:extLst>
        </c:ser>
        <c:ser>
          <c:idx val="1"/>
          <c:order val="2"/>
          <c:tx>
            <c:strRef>
              <c:f>Tabuľka_3_Graf_3!$D$22</c:f>
              <c:strCache>
                <c:ptCount val="1"/>
                <c:pt idx="0">
                  <c:v>nová legislatíva</c:v>
                </c:pt>
              </c:strCache>
            </c:strRef>
          </c:tx>
          <c:spPr>
            <a:solidFill>
              <a:srgbClr val="646464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733-4059-96FB-842D14BD9A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733-4059-96FB-842D14BD9A9C}"/>
                </c:ext>
              </c:extLst>
            </c:dLbl>
            <c:dLbl>
              <c:idx val="3"/>
              <c:layout>
                <c:manualLayout>
                  <c:x val="0"/>
                  <c:y val="2.0618563395913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733-4059-96FB-842D14BD9A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Tabuľka_3_Graf_3!$A$23:$A$26</c:f>
              <c:strCache>
                <c:ptCount val="4"/>
                <c:pt idx="0">
                  <c:v>Dane z práce (DPFO, SO, ZO)</c:v>
                </c:pt>
                <c:pt idx="1">
                  <c:v>Dane z kapitálu (zrážka, DPPO, SZČO)</c:v>
                </c:pt>
                <c:pt idx="2">
                  <c:v>Dane zo spotreby (DPH, SD)</c:v>
                </c:pt>
                <c:pt idx="3">
                  <c:v>Ostatné dane</c:v>
                </c:pt>
              </c:strCache>
            </c:strRef>
          </c:cat>
          <c:val>
            <c:numRef>
              <c:f>Tabuľka_3_Graf_3!$D$23:$D$26</c:f>
              <c:numCache>
                <c:formatCode>#,##0</c:formatCode>
                <c:ptCount val="4"/>
                <c:pt idx="0">
                  <c:v>-95.238514855238108</c:v>
                </c:pt>
                <c:pt idx="1">
                  <c:v>23.728999999999999</c:v>
                </c:pt>
                <c:pt idx="2">
                  <c:v>-9</c:v>
                </c:pt>
                <c:pt idx="3">
                  <c:v>-102.75241764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4-45F2-9F68-68C029D4B910}"/>
            </c:ext>
          </c:extLst>
        </c:ser>
        <c:ser>
          <c:idx val="8"/>
          <c:order val="3"/>
          <c:tx>
            <c:strRef>
              <c:f>Tabuľka_3_Graf_3!$E$22</c:f>
              <c:strCache>
                <c:ptCount val="1"/>
                <c:pt idx="0">
                  <c:v>jednorazové faktory</c:v>
                </c:pt>
              </c:strCache>
            </c:strRef>
          </c:tx>
          <c:spPr>
            <a:solidFill>
              <a:srgbClr val="ABDEF3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733-4059-96FB-842D14BD9A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733-4059-96FB-842D14BD9A9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733-4059-96FB-842D14BD9A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Tabuľka_3_Graf_3!$A$23:$A$26</c:f>
              <c:strCache>
                <c:ptCount val="4"/>
                <c:pt idx="0">
                  <c:v>Dane z práce (DPFO, SO, ZO)</c:v>
                </c:pt>
                <c:pt idx="1">
                  <c:v>Dane z kapitálu (zrážka, DPPO, SZČO)</c:v>
                </c:pt>
                <c:pt idx="2">
                  <c:v>Dane zo spotreby (DPH, SD)</c:v>
                </c:pt>
                <c:pt idx="3">
                  <c:v>Ostatné dane</c:v>
                </c:pt>
              </c:strCache>
            </c:strRef>
          </c:cat>
          <c:val>
            <c:numRef>
              <c:f>Tabuľka_3_Graf_3!$E$23:$E$26</c:f>
              <c:numCache>
                <c:formatCode>#,##0</c:formatCode>
                <c:ptCount val="4"/>
                <c:pt idx="0">
                  <c:v>109.366</c:v>
                </c:pt>
                <c:pt idx="1">
                  <c:v>-3.2565</c:v>
                </c:pt>
                <c:pt idx="2">
                  <c:v>-25.5</c:v>
                </c:pt>
                <c:pt idx="3">
                  <c:v>-1.3175999999999999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4-45F2-9F68-68C029D4B910}"/>
            </c:ext>
          </c:extLst>
        </c:ser>
        <c:ser>
          <c:idx val="3"/>
          <c:order val="4"/>
          <c:tx>
            <c:strRef>
              <c:f>Tabuľka_3_Graf_3!$F$22</c:f>
              <c:strCache>
                <c:ptCount val="1"/>
                <c:pt idx="0">
                  <c:v>ostatné faktory</c:v>
                </c:pt>
              </c:strCache>
            </c:strRef>
          </c:tx>
          <c:spPr>
            <a:solidFill>
              <a:srgbClr val="B6B6B6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915-4D74-AE04-0A2B4EEA3A3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1B4-45F2-9F68-68C029D4B9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733-4059-96FB-842D14BD9A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Tabuľka_3_Graf_3!$A$23:$A$26</c:f>
              <c:strCache>
                <c:ptCount val="4"/>
                <c:pt idx="0">
                  <c:v>Dane z práce (DPFO, SO, ZO)</c:v>
                </c:pt>
                <c:pt idx="1">
                  <c:v>Dane z kapitálu (zrážka, DPPO, SZČO)</c:v>
                </c:pt>
                <c:pt idx="2">
                  <c:v>Dane zo spotreby (DPH, SD)</c:v>
                </c:pt>
                <c:pt idx="3">
                  <c:v>Ostatné dane</c:v>
                </c:pt>
              </c:strCache>
            </c:strRef>
          </c:cat>
          <c:val>
            <c:numRef>
              <c:f>Tabuľka_3_Graf_3!$F$23:$F$26</c:f>
              <c:numCache>
                <c:formatCode>#,##0</c:formatCode>
                <c:ptCount val="4"/>
                <c:pt idx="0">
                  <c:v>28.183082513587298</c:v>
                </c:pt>
                <c:pt idx="1">
                  <c:v>-27.557569089999998</c:v>
                </c:pt>
                <c:pt idx="2">
                  <c:v>48.870861218814255</c:v>
                </c:pt>
                <c:pt idx="3">
                  <c:v>2.0499999999999998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221152"/>
        <c:axId val="192218184"/>
      </c:barChart>
      <c:lineChart>
        <c:grouping val="standard"/>
        <c:varyColors val="0"/>
        <c:ser>
          <c:idx val="2"/>
          <c:order val="5"/>
          <c:tx>
            <c:strRef>
              <c:f>Tabuľka_3_Graf_3!$G$22</c:f>
              <c:strCache>
                <c:ptCount val="1"/>
                <c:pt idx="0">
                  <c:v>spolu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square"/>
            <c:size val="6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3.0986729068505022E-2"/>
                  <c:y val="0.162422327274073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1B4-45F2-9F68-68C029D4B910}"/>
                </c:ext>
              </c:extLst>
            </c:dLbl>
            <c:dLbl>
              <c:idx val="1"/>
              <c:layout>
                <c:manualLayout>
                  <c:x val="-5.6915304074182257E-2"/>
                  <c:y val="-6.9599403291746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94344105863167E-2"/>
                      <c:h val="5.679449360865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1B4-45F2-9F68-68C029D4B910}"/>
                </c:ext>
              </c:extLst>
            </c:dLbl>
            <c:dLbl>
              <c:idx val="2"/>
              <c:layout>
                <c:manualLayout>
                  <c:x val="-3.2264982941389353E-2"/>
                  <c:y val="8.3281462223057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2A3-469D-8CF6-6E532DEA25F4}"/>
                </c:ext>
              </c:extLst>
            </c:dLbl>
            <c:dLbl>
              <c:idx val="3"/>
              <c:layout>
                <c:manualLayout>
                  <c:x val="-3.3143808831125027E-2"/>
                  <c:y val="8.713599712184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2A3-469D-8CF6-6E532DEA25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Tabuľka_3_Graf_3!$A$23:$A$26</c:f>
              <c:strCache>
                <c:ptCount val="4"/>
                <c:pt idx="0">
                  <c:v>Dane z práce (DPFO, SO, ZO)</c:v>
                </c:pt>
                <c:pt idx="1">
                  <c:v>Dane z kapitálu (zrážka, DPPO, SZČO)</c:v>
                </c:pt>
                <c:pt idx="2">
                  <c:v>Dane zo spotreby (DPH, SD)</c:v>
                </c:pt>
                <c:pt idx="3">
                  <c:v>Ostatné dane</c:v>
                </c:pt>
              </c:strCache>
            </c:strRef>
          </c:cat>
          <c:val>
            <c:numRef>
              <c:f>Tabuľka_3_Graf_3!$G$23:$G$26</c:f>
              <c:numCache>
                <c:formatCode>#,##0</c:formatCode>
                <c:ptCount val="4"/>
                <c:pt idx="0">
                  <c:v>-462.84001991471513</c:v>
                </c:pt>
                <c:pt idx="1">
                  <c:v>-118.26035066000055</c:v>
                </c:pt>
                <c:pt idx="2">
                  <c:v>-250.95096961999815</c:v>
                </c:pt>
                <c:pt idx="3">
                  <c:v>-109.71123914000013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21152"/>
        <c:axId val="192218184"/>
      </c:lineChart>
      <c:catAx>
        <c:axId val="1922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rgbClr val="464646"/>
                </a:solidFill>
              </a:defRPr>
            </a:pPr>
            <a:endParaRPr lang="sk-SK"/>
          </a:p>
        </c:txPr>
        <c:crossAx val="192218184"/>
        <c:crosses val="autoZero"/>
        <c:auto val="1"/>
        <c:lblAlgn val="ctr"/>
        <c:lblOffset val="100"/>
        <c:noMultiLvlLbl val="0"/>
      </c:catAx>
      <c:valAx>
        <c:axId val="192218184"/>
        <c:scaling>
          <c:orientation val="minMax"/>
        </c:scaling>
        <c:delete val="0"/>
        <c:axPos val="l"/>
        <c:majorGridlines>
          <c:spPr>
            <a:ln>
              <a:solidFill>
                <a:srgbClr val="868585">
                  <a:lumMod val="40000"/>
                  <a:lumOff val="60000"/>
                </a:srgb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sk-SK"/>
          </a:p>
        </c:txPr>
        <c:crossAx val="19222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20181210225434"/>
          <c:y val="1.0537709335005684E-2"/>
          <c:w val="0.24798192908813227"/>
          <c:h val="0.9565710480880155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24577545784296E-2"/>
          <c:y val="6.4556399476614096E-2"/>
          <c:w val="0.59108379745214779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Graf_1!$B$2</c:f>
              <c:strCache>
                <c:ptCount val="1"/>
                <c:pt idx="0">
                  <c:v>makro</c:v>
                </c:pt>
              </c:strCache>
            </c:strRef>
          </c:tx>
          <c:spPr>
            <a:solidFill>
              <a:srgbClr val="3551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2020</c:v>
                </c:pt>
              </c:numCache>
            </c:numRef>
          </c:cat>
          <c:val>
            <c:numRef>
              <c:f>Graf_1!$B$3</c:f>
              <c:numCache>
                <c:formatCode>#,##0</c:formatCode>
                <c:ptCount val="1"/>
                <c:pt idx="0">
                  <c:v>-935.5366182487661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4-45F2-9F68-68C029D4B910}"/>
            </c:ext>
          </c:extLst>
        </c:ser>
        <c:ser>
          <c:idx val="5"/>
          <c:order val="1"/>
          <c:tx>
            <c:strRef>
              <c:f>Graf_1!$C$2</c:f>
              <c:strCache>
                <c:ptCount val="1"/>
                <c:pt idx="0">
                  <c:v>level /EDS</c:v>
                </c:pt>
              </c:strCache>
            </c:strRef>
          </c:tx>
          <c:spPr>
            <a:solidFill>
              <a:srgbClr val="2EAAE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2020</c:v>
                </c:pt>
              </c:numCache>
            </c:numRef>
          </c:cat>
          <c:val>
            <c:numRef>
              <c:f>Graf_1!$C$3</c:f>
              <c:numCache>
                <c:formatCode>#,##0</c:formatCode>
                <c:ptCount val="1"/>
                <c:pt idx="0">
                  <c:v>46.197696766888605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4-45F2-9F68-68C029D4B910}"/>
            </c:ext>
          </c:extLst>
        </c:ser>
        <c:ser>
          <c:idx val="1"/>
          <c:order val="2"/>
          <c:tx>
            <c:strRef>
              <c:f>Graf_1!$D$2</c:f>
              <c:strCache>
                <c:ptCount val="1"/>
                <c:pt idx="0">
                  <c:v>nová legislatíva</c:v>
                </c:pt>
              </c:strCache>
            </c:strRef>
          </c:tx>
          <c:spPr>
            <a:solidFill>
              <a:srgbClr val="6464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2020</c:v>
                </c:pt>
              </c:numCache>
            </c:numRef>
          </c:cat>
          <c:val>
            <c:numRef>
              <c:f>Graf_1!$D$3</c:f>
              <c:numCache>
                <c:formatCode>#,##0</c:formatCode>
                <c:ptCount val="1"/>
                <c:pt idx="0">
                  <c:v>-183.26193249523811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4-45F2-9F68-68C029D4B910}"/>
            </c:ext>
          </c:extLst>
        </c:ser>
        <c:ser>
          <c:idx val="8"/>
          <c:order val="3"/>
          <c:tx>
            <c:strRef>
              <c:f>Graf_1!$E$2</c:f>
              <c:strCache>
                <c:ptCount val="1"/>
                <c:pt idx="0">
                  <c:v>jednorazové faktory</c:v>
                </c:pt>
              </c:strCache>
            </c:strRef>
          </c:tx>
          <c:spPr>
            <a:solidFill>
              <a:srgbClr val="ABDEF3"/>
            </a:solidFill>
            <a:ln>
              <a:noFill/>
            </a:ln>
          </c:spPr>
          <c:invertIfNegative val="0"/>
          <c:val>
            <c:numRef>
              <c:f>Graf_1!$E$3</c:f>
              <c:numCache>
                <c:formatCode>#,##0</c:formatCode>
                <c:ptCount val="1"/>
                <c:pt idx="0">
                  <c:v>79.291899999999998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4-45F2-9F68-68C029D4B910}"/>
            </c:ext>
          </c:extLst>
        </c:ser>
        <c:ser>
          <c:idx val="3"/>
          <c:order val="4"/>
          <c:tx>
            <c:strRef>
              <c:f>Graf_1!$F$2</c:f>
              <c:strCache>
                <c:ptCount val="1"/>
                <c:pt idx="0">
                  <c:v>ostatné  faktory</c:v>
                </c:pt>
              </c:strCache>
            </c:strRef>
          </c:tx>
          <c:spPr>
            <a:solidFill>
              <a:srgbClr val="B6B6B6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15-4D74-AE04-0A2B4EEA3A3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B4-45F2-9F68-68C029D4B9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2020</c:v>
                </c:pt>
              </c:numCache>
            </c:numRef>
          </c:cat>
          <c:val>
            <c:numRef>
              <c:f>Graf_1!$F$3</c:f>
              <c:numCache>
                <c:formatCode>#,##0</c:formatCode>
                <c:ptCount val="1"/>
                <c:pt idx="0">
                  <c:v>51.546374642401553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221152"/>
        <c:axId val="192218184"/>
      </c:barChart>
      <c:lineChart>
        <c:grouping val="standard"/>
        <c:varyColors val="0"/>
        <c:ser>
          <c:idx val="2"/>
          <c:order val="5"/>
          <c:tx>
            <c:strRef>
              <c:f>Graf_1!$G$2</c:f>
              <c:strCache>
                <c:ptCount val="1"/>
                <c:pt idx="0">
                  <c:v>spolu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square"/>
            <c:size val="6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5.6126166047425839E-2"/>
                  <c:y val="0.123830528566195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1B4-45F2-9F68-68C029D4B910}"/>
                </c:ext>
              </c:extLst>
            </c:dLbl>
            <c:dLbl>
              <c:idx val="1"/>
              <c:layout>
                <c:manualLayout>
                  <c:x val="-5.6915304074182257E-2"/>
                  <c:y val="-6.9599403291746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94344105863167E-2"/>
                      <c:h val="5.679449360865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1B4-45F2-9F68-68C029D4B910}"/>
                </c:ext>
              </c:extLst>
            </c:dLbl>
            <c:dLbl>
              <c:idx val="2"/>
              <c:layout>
                <c:manualLayout>
                  <c:x val="-4.475942075670563E-2"/>
                  <c:y val="-8.579088471849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A3-469D-8CF6-6E532DEA25F4}"/>
                </c:ext>
              </c:extLst>
            </c:dLbl>
            <c:dLbl>
              <c:idx val="3"/>
              <c:layout>
                <c:manualLayout>
                  <c:x val="-4.0283478681035031E-2"/>
                  <c:y val="-5.7193923145665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A3-469D-8CF6-6E532DEA25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2020</c:v>
                </c:pt>
              </c:numCache>
            </c:numRef>
          </c:cat>
          <c:val>
            <c:numRef>
              <c:f>Graf_1!$G$3</c:f>
              <c:numCache>
                <c:formatCode>#,##0</c:formatCode>
                <c:ptCount val="1"/>
                <c:pt idx="0">
                  <c:v>-941.76257933471402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21152"/>
        <c:axId val="192218184"/>
      </c:lineChart>
      <c:catAx>
        <c:axId val="1922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rgbClr val="464646"/>
                </a:solidFill>
              </a:defRPr>
            </a:pPr>
            <a:endParaRPr lang="sk-SK"/>
          </a:p>
        </c:txPr>
        <c:crossAx val="192218184"/>
        <c:crosses val="autoZero"/>
        <c:auto val="1"/>
        <c:lblAlgn val="ctr"/>
        <c:lblOffset val="100"/>
        <c:noMultiLvlLbl val="0"/>
      </c:catAx>
      <c:valAx>
        <c:axId val="192218184"/>
        <c:scaling>
          <c:orientation val="minMax"/>
          <c:min val="-1400"/>
        </c:scaling>
        <c:delete val="0"/>
        <c:axPos val="l"/>
        <c:majorGridlines>
          <c:spPr>
            <a:ln>
              <a:solidFill>
                <a:srgbClr val="868585">
                  <a:lumMod val="40000"/>
                  <a:lumOff val="60000"/>
                </a:srgb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sk-SK"/>
          </a:p>
        </c:txPr>
        <c:crossAx val="19222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20181210225434"/>
          <c:y val="1.0537709335005684E-2"/>
          <c:w val="0.24798192908813227"/>
          <c:h val="0.9565710480880155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Graf_2!$B$2</c:f>
              <c:strCache>
                <c:ptCount val="1"/>
                <c:pt idx="0">
                  <c:v>odhad na rok 2020 (rast)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Graf_2!$A$3:$A$8</c:f>
              <c:strCache>
                <c:ptCount val="6"/>
                <c:pt idx="0">
                  <c:v>HDP; nom. rast</c:v>
                </c:pt>
                <c:pt idx="1">
                  <c:v>HDP; reál. rast</c:v>
                </c:pt>
                <c:pt idx="2">
                  <c:v>KSD; reálny rast</c:v>
                </c:pt>
                <c:pt idx="3">
                  <c:v>KSD vr. vlád. medzispotreby a investícií, nom. rast</c:v>
                </c:pt>
                <c:pt idx="4">
                  <c:v>Mzdová báza; rast </c:v>
                </c:pt>
                <c:pt idx="5">
                  <c:v>Úroková báza</c:v>
                </c:pt>
              </c:strCache>
            </c:strRef>
          </c:cat>
          <c:val>
            <c:numRef>
              <c:f>Graf_2!$B$3:$B$8</c:f>
              <c:numCache>
                <c:formatCode>0.0</c:formatCode>
                <c:ptCount val="6"/>
                <c:pt idx="0">
                  <c:v>4.2038658559878428</c:v>
                </c:pt>
                <c:pt idx="1">
                  <c:v>2.2595578313909641</c:v>
                </c:pt>
                <c:pt idx="2">
                  <c:v>2.1077947908809733</c:v>
                </c:pt>
                <c:pt idx="3">
                  <c:v>4.6483518428233728</c:v>
                </c:pt>
                <c:pt idx="4">
                  <c:v>4.9439238994886523</c:v>
                </c:pt>
                <c:pt idx="5">
                  <c:v>-8.0457674289014278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3-4F09-8F79-D138D8AD840F}"/>
            </c:ext>
          </c:extLst>
        </c:ser>
        <c:ser>
          <c:idx val="1"/>
          <c:order val="1"/>
          <c:tx>
            <c:strRef>
              <c:f>Graf_2!$C$2</c:f>
              <c:strCache>
                <c:ptCount val="1"/>
                <c:pt idx="0">
                  <c:v>skutočnosť 2020 (rast)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rgbClr val="2C9ADC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Graf_2!$A$3:$A$8</c:f>
              <c:strCache>
                <c:ptCount val="6"/>
                <c:pt idx="0">
                  <c:v>HDP; nom. rast</c:v>
                </c:pt>
                <c:pt idx="1">
                  <c:v>HDP; reál. rast</c:v>
                </c:pt>
                <c:pt idx="2">
                  <c:v>KSD; reálny rast</c:v>
                </c:pt>
                <c:pt idx="3">
                  <c:v>KSD vr. vlád. medzispotreby a investícií, nom. rast</c:v>
                </c:pt>
                <c:pt idx="4">
                  <c:v>Mzdová báza; rast </c:v>
                </c:pt>
                <c:pt idx="5">
                  <c:v>Úroková báza</c:v>
                </c:pt>
              </c:strCache>
            </c:strRef>
          </c:cat>
          <c:val>
            <c:numRef>
              <c:f>Graf_2!$C$3:$C$8</c:f>
              <c:numCache>
                <c:formatCode>0.0</c:formatCode>
                <c:ptCount val="6"/>
                <c:pt idx="0">
                  <c:v>-2.0933771150747731</c:v>
                </c:pt>
                <c:pt idx="1">
                  <c:v>-4.3587538079271866</c:v>
                </c:pt>
                <c:pt idx="2">
                  <c:v>-1.2821396281999569</c:v>
                </c:pt>
                <c:pt idx="3">
                  <c:v>1.0218345641093585</c:v>
                </c:pt>
                <c:pt idx="4">
                  <c:v>1.8639772727639468</c:v>
                </c:pt>
                <c:pt idx="5">
                  <c:v>-20.651706855447642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F3-4F09-8F79-D138D8AD8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9921144"/>
        <c:axId val="679922456"/>
      </c:barChart>
      <c:catAx>
        <c:axId val="67992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79922456"/>
        <c:crosses val="autoZero"/>
        <c:auto val="1"/>
        <c:lblAlgn val="ctr"/>
        <c:lblOffset val="100"/>
        <c:noMultiLvlLbl val="0"/>
      </c:catAx>
      <c:valAx>
        <c:axId val="67992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79921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24577545784296E-2"/>
          <c:y val="6.4556399476614096E-2"/>
          <c:w val="0.59108379745214779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Graf_4!$A$6</c:f>
              <c:strCache>
                <c:ptCount val="1"/>
                <c:pt idx="0">
                  <c:v>Vplyv makra</c:v>
                </c:pt>
              </c:strCache>
            </c:strRef>
          </c:tx>
          <c:spPr>
            <a:solidFill>
              <a:srgbClr val="3551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Graf_4!$D$3:$E$3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Graf_4!$D$6:$E$6</c:f>
              <c:numCache>
                <c:formatCode>#\ ##0.0</c:formatCode>
                <c:ptCount val="2"/>
                <c:pt idx="0">
                  <c:v>-3.1134364308548008</c:v>
                </c:pt>
                <c:pt idx="1">
                  <c:v>-3.1237964240195875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4-45F2-9F68-68C029D4B910}"/>
            </c:ext>
          </c:extLst>
        </c:ser>
        <c:ser>
          <c:idx val="5"/>
          <c:order val="1"/>
          <c:tx>
            <c:strRef>
              <c:f>Graf_4!$A$5</c:f>
              <c:strCache>
                <c:ptCount val="1"/>
                <c:pt idx="0">
                  <c:v>Vplyv EDS</c:v>
                </c:pt>
              </c:strCache>
            </c:strRef>
          </c:tx>
          <c:spPr>
            <a:solidFill>
              <a:srgbClr val="2EAAE1"/>
            </a:solidFill>
          </c:spPr>
          <c:invertIfNegative val="0"/>
          <c:cat>
            <c:strRef>
              <c:f>Graf_4!$D$3:$E$3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Graf_4!$D$5:$E$5</c:f>
              <c:numCache>
                <c:formatCode>#\ ##0.0</c:formatCode>
                <c:ptCount val="2"/>
                <c:pt idx="0">
                  <c:v>0.15374448132757923</c:v>
                </c:pt>
                <c:pt idx="1">
                  <c:v>0.11401589884592589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4-45F2-9F68-68C029D4B910}"/>
            </c:ext>
          </c:extLst>
        </c:ser>
        <c:ser>
          <c:idx val="1"/>
          <c:order val="2"/>
          <c:tx>
            <c:strRef>
              <c:f>Graf_4!$A$7</c:f>
              <c:strCache>
                <c:ptCount val="1"/>
                <c:pt idx="0">
                  <c:v>Vplyv jednorazových efektov</c:v>
                </c:pt>
              </c:strCache>
            </c:strRef>
          </c:tx>
          <c:spPr>
            <a:solidFill>
              <a:srgbClr val="2C9ADC">
                <a:lumMod val="40000"/>
                <a:lumOff val="6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Graf_4!$D$3:$E$3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Graf_4!$D$7:$E$7</c:f>
              <c:numCache>
                <c:formatCode>#\ ##0.0</c:formatCode>
                <c:ptCount val="2"/>
                <c:pt idx="0">
                  <c:v>0.26388094844840287</c:v>
                </c:pt>
                <c:pt idx="1">
                  <c:v>0.26388094844840287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4-45F2-9F68-68C029D4B910}"/>
            </c:ext>
          </c:extLst>
        </c:ser>
        <c:ser>
          <c:idx val="8"/>
          <c:order val="3"/>
          <c:tx>
            <c:strRef>
              <c:f>Graf_4!$A$8</c:f>
              <c:strCache>
                <c:ptCount val="1"/>
                <c:pt idx="0">
                  <c:v>Vplyv novej legislatívy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Graf_4!$D$3:$E$3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Graf_4!$D$8:$E$8</c:f>
              <c:numCache>
                <c:formatCode>#\ ##0.0</c:formatCode>
                <c:ptCount val="2"/>
                <c:pt idx="0">
                  <c:v>-0.60988994539581742</c:v>
                </c:pt>
                <c:pt idx="1">
                  <c:v>-0.60988994539581742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4-45F2-9F68-68C029D4B910}"/>
            </c:ext>
          </c:extLst>
        </c:ser>
        <c:ser>
          <c:idx val="3"/>
          <c:order val="4"/>
          <c:tx>
            <c:strRef>
              <c:f>Graf_4!$A$9</c:f>
              <c:strCache>
                <c:ptCount val="1"/>
                <c:pt idx="0">
                  <c:v>Vplyv ostatných faktorov</c:v>
                </c:pt>
              </c:strCache>
            </c:strRef>
          </c:tx>
          <c:spPr>
            <a:solidFill>
              <a:srgbClr val="B6B6B6"/>
            </a:solidFill>
          </c:spPr>
          <c:invertIfNegative val="0"/>
          <c:cat>
            <c:strRef>
              <c:f>Graf_4!$D$3:$E$3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Graf_4!$D$9:$E$9</c:f>
              <c:numCache>
                <c:formatCode>#\ ##0.0</c:formatCode>
                <c:ptCount val="2"/>
                <c:pt idx="0">
                  <c:v>0.17154471301247198</c:v>
                </c:pt>
                <c:pt idx="1">
                  <c:v>0.17154471301247198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221152"/>
        <c:axId val="192218184"/>
      </c:barChart>
      <c:lineChart>
        <c:grouping val="standard"/>
        <c:varyColors val="0"/>
        <c:ser>
          <c:idx val="2"/>
          <c:order val="5"/>
          <c:tx>
            <c:strRef>
              <c:f>Graf_4!$A$4</c:f>
              <c:strCache>
                <c:ptCount val="1"/>
                <c:pt idx="0">
                  <c:v>Celková odchýlka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7.3867717624064716E-2"/>
                  <c:y val="0.150354629374778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1B4-45F2-9F68-68C029D4B910}"/>
                </c:ext>
              </c:extLst>
            </c:dLbl>
            <c:dLbl>
              <c:idx val="1"/>
              <c:layout>
                <c:manualLayout>
                  <c:x val="-6.4064530075230289E-2"/>
                  <c:y val="0.12682925800433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94344105863167E-2"/>
                      <c:h val="5.679449360865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1B4-45F2-9F68-68C029D4B910}"/>
                </c:ext>
              </c:extLst>
            </c:dLbl>
            <c:dLbl>
              <c:idx val="2"/>
              <c:layout>
                <c:manualLayout>
                  <c:x val="-4.475942075670563E-2"/>
                  <c:y val="-8.579088471849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A3-469D-8CF6-6E532DEA25F4}"/>
                </c:ext>
              </c:extLst>
            </c:dLbl>
            <c:dLbl>
              <c:idx val="3"/>
              <c:layout>
                <c:manualLayout>
                  <c:x val="-4.0283478681035031E-2"/>
                  <c:y val="-5.7193923145665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A3-469D-8CF6-6E532DEA25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Graf_4!$D$3:$E$3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Graf_4!$D$4:$E$4</c:f>
              <c:numCache>
                <c:formatCode>0.0</c:formatCode>
                <c:ptCount val="2"/>
                <c:pt idx="0">
                  <c:v>-3.1341562334621647</c:v>
                </c:pt>
                <c:pt idx="1">
                  <c:v>-3.1842448091086037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21152"/>
        <c:axId val="192218184"/>
      </c:lineChart>
      <c:catAx>
        <c:axId val="1922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rgbClr val="464646"/>
                </a:solidFill>
              </a:defRPr>
            </a:pPr>
            <a:endParaRPr lang="sk-SK"/>
          </a:p>
        </c:txPr>
        <c:crossAx val="192218184"/>
        <c:crosses val="autoZero"/>
        <c:auto val="1"/>
        <c:lblAlgn val="ctr"/>
        <c:lblOffset val="100"/>
        <c:noMultiLvlLbl val="0"/>
      </c:catAx>
      <c:valAx>
        <c:axId val="192218184"/>
        <c:scaling>
          <c:orientation val="minMax"/>
          <c:max val="1"/>
          <c:min val="-4.5"/>
        </c:scaling>
        <c:delete val="0"/>
        <c:axPos val="l"/>
        <c:majorGridlines>
          <c:spPr>
            <a:ln>
              <a:solidFill>
                <a:srgbClr val="868585">
                  <a:lumMod val="40000"/>
                  <a:lumOff val="60000"/>
                </a:srgbClr>
              </a:solidFill>
              <a:prstDash val="sysDot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sk-SK"/>
          </a:p>
        </c:txPr>
        <c:crossAx val="192221152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68052568886046705"/>
          <c:y val="1.0537709335005684E-2"/>
          <c:w val="0.31947431113953295"/>
          <c:h val="0.9565710480880155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25317631756208"/>
          <c:y val="2.6275649881762626E-2"/>
          <c:w val="0.54978584535340158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Graf_4!$A$6</c:f>
              <c:strCache>
                <c:ptCount val="1"/>
                <c:pt idx="0">
                  <c:v>Vplyv makra</c:v>
                </c:pt>
              </c:strCache>
            </c:strRef>
          </c:tx>
          <c:spPr>
            <a:solidFill>
              <a:srgbClr val="3551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Graf_4!$B$3:$C$3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Graf_4!$B$6:$C$6</c:f>
              <c:numCache>
                <c:formatCode>#,##0</c:formatCode>
                <c:ptCount val="2"/>
                <c:pt idx="0">
                  <c:v>-935.53661824876599</c:v>
                </c:pt>
                <c:pt idx="1">
                  <c:v>-938.64962639449629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4-45F2-9F68-68C029D4B910}"/>
            </c:ext>
          </c:extLst>
        </c:ser>
        <c:ser>
          <c:idx val="5"/>
          <c:order val="1"/>
          <c:tx>
            <c:strRef>
              <c:f>Graf_4!$A$5</c:f>
              <c:strCache>
                <c:ptCount val="1"/>
                <c:pt idx="0">
                  <c:v>Vplyv EDS</c:v>
                </c:pt>
              </c:strCache>
            </c:strRef>
          </c:tx>
          <c:spPr>
            <a:solidFill>
              <a:srgbClr val="2EAAE1"/>
            </a:solidFill>
          </c:spPr>
          <c:invertIfNegative val="0"/>
          <c:cat>
            <c:strRef>
              <c:f>Graf_4!$B$3:$C$3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Graf_4!$B$5:$C$5</c:f>
              <c:numCache>
                <c:formatCode>#,##0</c:formatCode>
                <c:ptCount val="2"/>
                <c:pt idx="0">
                  <c:v>46.197696766888605</c:v>
                </c:pt>
                <c:pt idx="1">
                  <c:v>34.259908882618646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4-45F2-9F68-68C029D4B910}"/>
            </c:ext>
          </c:extLst>
        </c:ser>
        <c:ser>
          <c:idx val="1"/>
          <c:order val="2"/>
          <c:tx>
            <c:strRef>
              <c:f>Graf_4!$A$7</c:f>
              <c:strCache>
                <c:ptCount val="1"/>
                <c:pt idx="0">
                  <c:v>Vplyv jednorazových efektov</c:v>
                </c:pt>
              </c:strCache>
            </c:strRef>
          </c:tx>
          <c:spPr>
            <a:solidFill>
              <a:srgbClr val="2C9ADC">
                <a:lumMod val="40000"/>
                <a:lumOff val="6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Graf_4!$B$3:$C$3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Graf_4!$B$7:$C$7</c:f>
              <c:numCache>
                <c:formatCode>#,##0</c:formatCode>
                <c:ptCount val="2"/>
                <c:pt idx="0">
                  <c:v>79.291899999999998</c:v>
                </c:pt>
                <c:pt idx="1">
                  <c:v>79.291899999999998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4-45F2-9F68-68C029D4B910}"/>
            </c:ext>
          </c:extLst>
        </c:ser>
        <c:ser>
          <c:idx val="8"/>
          <c:order val="3"/>
          <c:tx>
            <c:strRef>
              <c:f>Graf_4!$A$9</c:f>
              <c:strCache>
                <c:ptCount val="1"/>
                <c:pt idx="0">
                  <c:v>Vplyv ostatných faktorov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</c:spPr>
          <c:invertIfNegative val="0"/>
          <c:cat>
            <c:strRef>
              <c:f>Graf_4!$B$3:$C$3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Graf_4!$B$9:$C$9</c:f>
              <c:numCache>
                <c:formatCode>#,##0</c:formatCode>
                <c:ptCount val="2"/>
                <c:pt idx="0">
                  <c:v>51.546374642401553</c:v>
                </c:pt>
                <c:pt idx="1">
                  <c:v>51.546374642401553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4-45F2-9F68-68C029D4B910}"/>
            </c:ext>
          </c:extLst>
        </c:ser>
        <c:ser>
          <c:idx val="3"/>
          <c:order val="4"/>
          <c:tx>
            <c:strRef>
              <c:f>Graf_4!$A$8</c:f>
              <c:strCache>
                <c:ptCount val="1"/>
                <c:pt idx="0">
                  <c:v>Vplyv novej legislatívy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Graf_4!$B$3:$C$3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Graf_4!$B$8:$C$8</c:f>
              <c:numCache>
                <c:formatCode>#,##0</c:formatCode>
                <c:ptCount val="2"/>
                <c:pt idx="0">
                  <c:v>-183.26193249523811</c:v>
                </c:pt>
                <c:pt idx="1">
                  <c:v>-183.26193249523811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221152"/>
        <c:axId val="192218184"/>
      </c:barChart>
      <c:lineChart>
        <c:grouping val="standard"/>
        <c:varyColors val="0"/>
        <c:ser>
          <c:idx val="2"/>
          <c:order val="5"/>
          <c:tx>
            <c:strRef>
              <c:f>Graf_4!$A$4</c:f>
              <c:strCache>
                <c:ptCount val="1"/>
                <c:pt idx="0">
                  <c:v>Celková odchýlka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7.049625196850394E-2"/>
                  <c:y val="0.135376113507878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1B4-45F2-9F68-68C029D4B910}"/>
                </c:ext>
              </c:extLst>
            </c:dLbl>
            <c:dLbl>
              <c:idx val="1"/>
              <c:layout>
                <c:manualLayout>
                  <c:x val="-6.0115401574803148E-2"/>
                  <c:y val="0.12415737860539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94344105863167E-2"/>
                      <c:h val="5.679449360865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1B4-45F2-9F68-68C029D4B910}"/>
                </c:ext>
              </c:extLst>
            </c:dLbl>
            <c:dLbl>
              <c:idx val="2"/>
              <c:layout>
                <c:manualLayout>
                  <c:x val="-4.475942075670563E-2"/>
                  <c:y val="-8.579088471849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A3-469D-8CF6-6E532DEA25F4}"/>
                </c:ext>
              </c:extLst>
            </c:dLbl>
            <c:dLbl>
              <c:idx val="3"/>
              <c:layout>
                <c:manualLayout>
                  <c:x val="-4.0283478681035031E-2"/>
                  <c:y val="-5.7193923145665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A3-469D-8CF6-6E532DEA25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Graf_4!$B$3:$C$3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Graf_4!$B$4:$C$4</c:f>
              <c:numCache>
                <c:formatCode>#,##0</c:formatCode>
                <c:ptCount val="2"/>
                <c:pt idx="0">
                  <c:v>-941.76257933471402</c:v>
                </c:pt>
                <c:pt idx="1">
                  <c:v>-956.81337536471415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21152"/>
        <c:axId val="192218184"/>
      </c:lineChart>
      <c:catAx>
        <c:axId val="1922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rgbClr val="464646"/>
                </a:solidFill>
              </a:defRPr>
            </a:pPr>
            <a:endParaRPr lang="sk-SK"/>
          </a:p>
        </c:txPr>
        <c:crossAx val="192218184"/>
        <c:crosses val="autoZero"/>
        <c:auto val="1"/>
        <c:lblAlgn val="ctr"/>
        <c:lblOffset val="100"/>
        <c:noMultiLvlLbl val="0"/>
      </c:catAx>
      <c:valAx>
        <c:axId val="192218184"/>
        <c:scaling>
          <c:orientation val="minMax"/>
          <c:min val="-1400"/>
        </c:scaling>
        <c:delete val="0"/>
        <c:axPos val="l"/>
        <c:majorGridlines>
          <c:spPr>
            <a:ln>
              <a:solidFill>
                <a:srgbClr val="868585">
                  <a:lumMod val="40000"/>
                  <a:lumOff val="60000"/>
                </a:srgb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sk-SK"/>
          </a:p>
        </c:txPr>
        <c:crossAx val="19222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12215176642743"/>
          <c:y val="1.0537709335005684E-2"/>
          <c:w val="0.31877848233572575"/>
          <c:h val="0.9565710480880155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Graf_5_6!$A$3</c:f>
              <c:strCache>
                <c:ptCount val="1"/>
                <c:pt idx="0">
                  <c:v>DPFO zo závislej činnosti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Graf_5_6!$B$3:$W$3</c:f>
              <c:numCache>
                <c:formatCode>#\ ##0.0</c:formatCode>
                <c:ptCount val="22"/>
                <c:pt idx="0">
                  <c:v>-3.5927078176297833</c:v>
                </c:pt>
                <c:pt idx="1">
                  <c:v>-1.6640084211078341</c:v>
                </c:pt>
                <c:pt idx="2">
                  <c:v>-0.40001366921095194</c:v>
                </c:pt>
                <c:pt idx="3">
                  <c:v>0.28522125737120618</c:v>
                </c:pt>
                <c:pt idx="4">
                  <c:v>1.9426150367409973</c:v>
                </c:pt>
                <c:pt idx="5">
                  <c:v>5.3591716149240396</c:v>
                </c:pt>
                <c:pt idx="6">
                  <c:v>4.721938722946426</c:v>
                </c:pt>
                <c:pt idx="7">
                  <c:v>6.5518986401990995</c:v>
                </c:pt>
                <c:pt idx="8">
                  <c:v>8.4210072756249659</c:v>
                </c:pt>
                <c:pt idx="9">
                  <c:v>3.4561791903655532</c:v>
                </c:pt>
                <c:pt idx="10">
                  <c:v>2.9613935125973829</c:v>
                </c:pt>
                <c:pt idx="11">
                  <c:v>2.7300307649262128</c:v>
                </c:pt>
                <c:pt idx="12">
                  <c:v>-5.205540884728812</c:v>
                </c:pt>
                <c:pt idx="13">
                  <c:v>-3.3609627008104153</c:v>
                </c:pt>
                <c:pt idx="14">
                  <c:v>-1.4298220243422788</c:v>
                </c:pt>
                <c:pt idx="15">
                  <c:v>-1.4298220243422788</c:v>
                </c:pt>
                <c:pt idx="16">
                  <c:v>-1.4298220243422788</c:v>
                </c:pt>
                <c:pt idx="17">
                  <c:v>0.1563040284056913</c:v>
                </c:pt>
                <c:pt idx="18">
                  <c:v>0.16459901875341337</c:v>
                </c:pt>
                <c:pt idx="19">
                  <c:v>0.16459901875341337</c:v>
                </c:pt>
                <c:pt idx="20">
                  <c:v>0.16459901875341337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9-4171-AC41-FAEC868CE3A5}"/>
            </c:ext>
          </c:extLst>
        </c:ser>
        <c:ser>
          <c:idx val="1"/>
          <c:order val="1"/>
          <c:tx>
            <c:strRef>
              <c:f>Graf_5_6!$A$4</c:f>
              <c:strCache>
                <c:ptCount val="1"/>
                <c:pt idx="0">
                  <c:v>Daň z príjmov právnických osôb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Graf_5_6!$B$4:$W$4</c:f>
              <c:numCache>
                <c:formatCode>#\ ##0.0</c:formatCode>
                <c:ptCount val="22"/>
                <c:pt idx="0">
                  <c:v>29.133643925008506</c:v>
                </c:pt>
                <c:pt idx="1">
                  <c:v>13.308337770991836</c:v>
                </c:pt>
                <c:pt idx="2">
                  <c:v>11.879007402993818</c:v>
                </c:pt>
                <c:pt idx="3">
                  <c:v>9.3548445337745196</c:v>
                </c:pt>
                <c:pt idx="4">
                  <c:v>8.4943064122344971</c:v>
                </c:pt>
                <c:pt idx="5">
                  <c:v>13.215016494282905</c:v>
                </c:pt>
                <c:pt idx="6">
                  <c:v>12.486960922683977</c:v>
                </c:pt>
                <c:pt idx="7">
                  <c:v>10.583393894408395</c:v>
                </c:pt>
                <c:pt idx="8">
                  <c:v>8.381423200568145</c:v>
                </c:pt>
                <c:pt idx="9">
                  <c:v>5.065357297087739</c:v>
                </c:pt>
                <c:pt idx="10">
                  <c:v>3.9309894894611142</c:v>
                </c:pt>
                <c:pt idx="11">
                  <c:v>1.4401155726550228</c:v>
                </c:pt>
                <c:pt idx="12">
                  <c:v>-25.13404370231644</c:v>
                </c:pt>
                <c:pt idx="13">
                  <c:v>-26.454605223553106</c:v>
                </c:pt>
                <c:pt idx="14">
                  <c:v>-23.029059810282305</c:v>
                </c:pt>
                <c:pt idx="15">
                  <c:v>-23.029059810282305</c:v>
                </c:pt>
                <c:pt idx="16">
                  <c:v>-23.777238366598429</c:v>
                </c:pt>
                <c:pt idx="17">
                  <c:v>-20.180759793183412</c:v>
                </c:pt>
                <c:pt idx="18">
                  <c:v>-18.409824928118194</c:v>
                </c:pt>
                <c:pt idx="19">
                  <c:v>-10.499696575028841</c:v>
                </c:pt>
                <c:pt idx="20">
                  <c:v>-0.77382418272705311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9-4171-AC41-FAEC868CE3A5}"/>
            </c:ext>
          </c:extLst>
        </c:ser>
        <c:ser>
          <c:idx val="2"/>
          <c:order val="2"/>
          <c:tx>
            <c:strRef>
              <c:f>Graf_5_6!$A$5</c:f>
              <c:strCache>
                <c:ptCount val="1"/>
                <c:pt idx="0">
                  <c:v>Daň z pridanej hodnoty</c:v>
                </c:pt>
              </c:strCache>
            </c:strRef>
          </c:tx>
          <c:spPr>
            <a:ln w="28575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val>
            <c:numRef>
              <c:f>Graf_5_6!$B$5:$W$5</c:f>
              <c:numCache>
                <c:formatCode>#\ ##0.0</c:formatCode>
                <c:ptCount val="22"/>
                <c:pt idx="0">
                  <c:v>-3.026991374876169</c:v>
                </c:pt>
                <c:pt idx="1">
                  <c:v>-1.7555656267901323</c:v>
                </c:pt>
                <c:pt idx="2">
                  <c:v>-1.6225346766277065</c:v>
                </c:pt>
                <c:pt idx="3">
                  <c:v>0.29234563421354565</c:v>
                </c:pt>
                <c:pt idx="4">
                  <c:v>1.3109202045688388</c:v>
                </c:pt>
                <c:pt idx="5">
                  <c:v>2.8718968403224157</c:v>
                </c:pt>
                <c:pt idx="6">
                  <c:v>2.5941344331939025</c:v>
                </c:pt>
                <c:pt idx="7">
                  <c:v>3.1009657849259185</c:v>
                </c:pt>
                <c:pt idx="8">
                  <c:v>3.7411799817618241</c:v>
                </c:pt>
                <c:pt idx="9">
                  <c:v>1.4684958268983432</c:v>
                </c:pt>
                <c:pt idx="10">
                  <c:v>1.2196181295482915</c:v>
                </c:pt>
                <c:pt idx="11">
                  <c:v>2.7949198218772775</c:v>
                </c:pt>
                <c:pt idx="12">
                  <c:v>-11.643153678898896</c:v>
                </c:pt>
                <c:pt idx="13">
                  <c:v>-6.8346999135602955</c:v>
                </c:pt>
                <c:pt idx="14">
                  <c:v>-1.8741102351956449</c:v>
                </c:pt>
                <c:pt idx="15">
                  <c:v>-1.8741102351956449</c:v>
                </c:pt>
                <c:pt idx="16">
                  <c:v>-1.8741102351956449</c:v>
                </c:pt>
                <c:pt idx="17">
                  <c:v>-0.10292035878531702</c:v>
                </c:pt>
                <c:pt idx="18">
                  <c:v>0.10213175606330285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99-4171-AC41-FAEC868CE3A5}"/>
            </c:ext>
          </c:extLst>
        </c:ser>
        <c:ser>
          <c:idx val="3"/>
          <c:order val="3"/>
          <c:tx>
            <c:strRef>
              <c:f>Graf_5_6!$A$6</c:f>
              <c:strCache>
                <c:ptCount val="1"/>
                <c:pt idx="0">
                  <c:v>Spotrebné dane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Graf_5_6!$B$6:$W$6</c:f>
              <c:numCache>
                <c:formatCode>#\ ##0.0</c:formatCode>
                <c:ptCount val="22"/>
                <c:pt idx="0">
                  <c:v>11.94221577389273</c:v>
                </c:pt>
                <c:pt idx="1">
                  <c:v>11.775171652742747</c:v>
                </c:pt>
                <c:pt idx="2">
                  <c:v>12.177447564973406</c:v>
                </c:pt>
                <c:pt idx="3">
                  <c:v>12.084411466407429</c:v>
                </c:pt>
                <c:pt idx="4">
                  <c:v>11.852492799144789</c:v>
                </c:pt>
                <c:pt idx="5">
                  <c:v>11.768097685671803</c:v>
                </c:pt>
                <c:pt idx="6">
                  <c:v>11.768366317332724</c:v>
                </c:pt>
                <c:pt idx="7">
                  <c:v>10.872703587875368</c:v>
                </c:pt>
                <c:pt idx="8">
                  <c:v>10.023335047983563</c:v>
                </c:pt>
                <c:pt idx="9">
                  <c:v>11.311289546273979</c:v>
                </c:pt>
                <c:pt idx="10">
                  <c:v>7.5114051586456458</c:v>
                </c:pt>
                <c:pt idx="11">
                  <c:v>7.5268962510921451</c:v>
                </c:pt>
                <c:pt idx="12">
                  <c:v>-1.1117159288932965</c:v>
                </c:pt>
                <c:pt idx="13">
                  <c:v>-1.5902832328257979</c:v>
                </c:pt>
                <c:pt idx="14">
                  <c:v>2.353453409226256</c:v>
                </c:pt>
                <c:pt idx="15">
                  <c:v>2.353453409226256</c:v>
                </c:pt>
                <c:pt idx="16">
                  <c:v>2.353453409226256</c:v>
                </c:pt>
                <c:pt idx="17">
                  <c:v>0.31847903385530796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99-4171-AC41-FAEC868CE3A5}"/>
            </c:ext>
          </c:extLst>
        </c:ser>
        <c:ser>
          <c:idx val="4"/>
          <c:order val="4"/>
          <c:tx>
            <c:strRef>
              <c:f>Graf_5_6!$A$7</c:f>
              <c:strCache>
                <c:ptCount val="1"/>
                <c:pt idx="0">
                  <c:v>Sociálna poisťovňa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Graf_5_6!$B$7:$W$7</c:f>
              <c:numCache>
                <c:formatCode>#\ ##0.0</c:formatCode>
                <c:ptCount val="22"/>
                <c:pt idx="0">
                  <c:v>-2.0694433190926258</c:v>
                </c:pt>
                <c:pt idx="1">
                  <c:v>-0.98416232513046342</c:v>
                </c:pt>
                <c:pt idx="2">
                  <c:v>0.36726091177917985</c:v>
                </c:pt>
                <c:pt idx="3">
                  <c:v>1.4723969619612336</c:v>
                </c:pt>
                <c:pt idx="4">
                  <c:v>2.4309194146338524</c:v>
                </c:pt>
                <c:pt idx="5">
                  <c:v>4.6874193966527828</c:v>
                </c:pt>
                <c:pt idx="6">
                  <c:v>4.1943501555349805</c:v>
                </c:pt>
                <c:pt idx="7">
                  <c:v>4.8933084841901131</c:v>
                </c:pt>
                <c:pt idx="8">
                  <c:v>4.524426886504811</c:v>
                </c:pt>
                <c:pt idx="9">
                  <c:v>2.8572418710124445</c:v>
                </c:pt>
                <c:pt idx="10">
                  <c:v>2.7308937077845887</c:v>
                </c:pt>
                <c:pt idx="11">
                  <c:v>2.4383062197442311</c:v>
                </c:pt>
                <c:pt idx="12">
                  <c:v>-3.8613108456801157</c:v>
                </c:pt>
                <c:pt idx="13">
                  <c:v>-2.5980826822043608</c:v>
                </c:pt>
                <c:pt idx="14">
                  <c:v>-1.6253901164605251</c:v>
                </c:pt>
                <c:pt idx="15">
                  <c:v>-1.6253901164605251</c:v>
                </c:pt>
                <c:pt idx="16">
                  <c:v>-1.6253901164605251</c:v>
                </c:pt>
                <c:pt idx="17">
                  <c:v>-1.1296654878847436</c:v>
                </c:pt>
                <c:pt idx="18">
                  <c:v>-0.32464718490196059</c:v>
                </c:pt>
                <c:pt idx="19">
                  <c:v>-7.155128748620853E-4</c:v>
                </c:pt>
                <c:pt idx="20">
                  <c:v>-3.9502201406683339E-4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99-4171-AC41-FAEC868CE3A5}"/>
            </c:ext>
          </c:extLst>
        </c:ser>
        <c:ser>
          <c:idx val="5"/>
          <c:order val="5"/>
          <c:tx>
            <c:strRef>
              <c:f>Graf_5_6!$A$8</c:f>
              <c:strCache>
                <c:ptCount val="1"/>
                <c:pt idx="0">
                  <c:v>Zdravotné poisťovne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Graf_5_6!$B$8:$W$8</c:f>
              <c:numCache>
                <c:formatCode>#\ ##0.0</c:formatCode>
                <c:ptCount val="22"/>
                <c:pt idx="0">
                  <c:v>-3.2421233954149558</c:v>
                </c:pt>
                <c:pt idx="1">
                  <c:v>-2.2109939312852975</c:v>
                </c:pt>
                <c:pt idx="2">
                  <c:v>-0.15101952370837235</c:v>
                </c:pt>
                <c:pt idx="3">
                  <c:v>2.3658835850853381</c:v>
                </c:pt>
                <c:pt idx="4">
                  <c:v>4.3904110749774166</c:v>
                </c:pt>
                <c:pt idx="5">
                  <c:v>5.6940126187746509</c:v>
                </c:pt>
                <c:pt idx="6">
                  <c:v>5.2868520778000683</c:v>
                </c:pt>
                <c:pt idx="7">
                  <c:v>5.6610221749418388</c:v>
                </c:pt>
                <c:pt idx="8">
                  <c:v>4.6271660248364235</c:v>
                </c:pt>
                <c:pt idx="9">
                  <c:v>3.4603409451204241</c:v>
                </c:pt>
                <c:pt idx="10">
                  <c:v>3.3383770183669523</c:v>
                </c:pt>
                <c:pt idx="11">
                  <c:v>2.82332814581105</c:v>
                </c:pt>
                <c:pt idx="12">
                  <c:v>-3.7861340946863344</c:v>
                </c:pt>
                <c:pt idx="13">
                  <c:v>-2.3898252277133496</c:v>
                </c:pt>
                <c:pt idx="14">
                  <c:v>-0.99071598054904575</c:v>
                </c:pt>
                <c:pt idx="15">
                  <c:v>-0.99071598054904575</c:v>
                </c:pt>
                <c:pt idx="16">
                  <c:v>-0.99071598054904575</c:v>
                </c:pt>
                <c:pt idx="17">
                  <c:v>-3.9544740303083879E-2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99-4171-AC41-FAEC868CE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2881856"/>
        <c:axId val="485571032"/>
      </c:lineChart>
      <c:catAx>
        <c:axId val="48288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5571032"/>
        <c:crossesAt val="0"/>
        <c:auto val="1"/>
        <c:lblAlgn val="ctr"/>
        <c:lblOffset val="100"/>
        <c:noMultiLvlLbl val="0"/>
      </c:catAx>
      <c:valAx>
        <c:axId val="485571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288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Graf_5_6!$A$9</c:f>
              <c:strCache>
                <c:ptCount val="1"/>
                <c:pt idx="0">
                  <c:v>Daňové príjmy VS spolu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Graf_5_6!$B$2:$W$2</c:f>
              <c:numCache>
                <c:formatCode>mm/yy</c:formatCode>
                <c:ptCount val="22"/>
                <c:pt idx="0">
                  <c:v>42767</c:v>
                </c:pt>
                <c:pt idx="1">
                  <c:v>42887</c:v>
                </c:pt>
                <c:pt idx="2">
                  <c:v>42979</c:v>
                </c:pt>
                <c:pt idx="3">
                  <c:v>43132</c:v>
                </c:pt>
                <c:pt idx="4">
                  <c:v>43252</c:v>
                </c:pt>
                <c:pt idx="5">
                  <c:v>43344</c:v>
                </c:pt>
                <c:pt idx="6">
                  <c:v>43435</c:v>
                </c:pt>
                <c:pt idx="7">
                  <c:v>43497</c:v>
                </c:pt>
                <c:pt idx="8">
                  <c:v>43617</c:v>
                </c:pt>
                <c:pt idx="9">
                  <c:v>43709</c:v>
                </c:pt>
                <c:pt idx="10">
                  <c:v>43770</c:v>
                </c:pt>
                <c:pt idx="11">
                  <c:v>43862</c:v>
                </c:pt>
                <c:pt idx="12">
                  <c:v>43922</c:v>
                </c:pt>
                <c:pt idx="13">
                  <c:v>43983</c:v>
                </c:pt>
                <c:pt idx="14">
                  <c:v>44075</c:v>
                </c:pt>
                <c:pt idx="15">
                  <c:v>44105</c:v>
                </c:pt>
                <c:pt idx="16">
                  <c:v>44166</c:v>
                </c:pt>
                <c:pt idx="17">
                  <c:v>44228</c:v>
                </c:pt>
                <c:pt idx="18">
                  <c:v>44256</c:v>
                </c:pt>
                <c:pt idx="19">
                  <c:v>44348</c:v>
                </c:pt>
                <c:pt idx="20">
                  <c:v>44440</c:v>
                </c:pt>
                <c:pt idx="21">
                  <c:v>44593</c:v>
                </c:pt>
              </c:numCache>
            </c:numRef>
          </c:cat>
          <c:val>
            <c:numRef>
              <c:f>Graf_5_6!$B$9:$W$9</c:f>
              <c:numCache>
                <c:formatCode>#\ ##0.0</c:formatCode>
                <c:ptCount val="22"/>
                <c:pt idx="0">
                  <c:v>4.4826281752012118</c:v>
                </c:pt>
                <c:pt idx="1">
                  <c:v>2.6890889753774423</c:v>
                </c:pt>
                <c:pt idx="2">
                  <c:v>2.7789360777219074</c:v>
                </c:pt>
                <c:pt idx="3">
                  <c:v>3.1459002992509402</c:v>
                </c:pt>
                <c:pt idx="4">
                  <c:v>3.9711504117152039</c:v>
                </c:pt>
                <c:pt idx="5">
                  <c:v>6.2702750766851816</c:v>
                </c:pt>
                <c:pt idx="6">
                  <c:v>6.4549541538297683</c:v>
                </c:pt>
                <c:pt idx="7">
                  <c:v>6.6258367755910967</c:v>
                </c:pt>
                <c:pt idx="8">
                  <c:v>6.0503616076444464</c:v>
                </c:pt>
                <c:pt idx="9">
                  <c:v>3.4875162950952818</c:v>
                </c:pt>
                <c:pt idx="10">
                  <c:v>3.460192030149726</c:v>
                </c:pt>
                <c:pt idx="11">
                  <c:v>4.1986098433714485</c:v>
                </c:pt>
                <c:pt idx="12">
                  <c:v>-9.3184359763648636</c:v>
                </c:pt>
                <c:pt idx="13">
                  <c:v>-8.157671113145696</c:v>
                </c:pt>
                <c:pt idx="14">
                  <c:v>-4.6848567360146394</c:v>
                </c:pt>
                <c:pt idx="15">
                  <c:v>-4.8549572999416064</c:v>
                </c:pt>
                <c:pt idx="16">
                  <c:v>-4.9743733523134566</c:v>
                </c:pt>
                <c:pt idx="17">
                  <c:v>-3.6208342178780009</c:v>
                </c:pt>
                <c:pt idx="18">
                  <c:v>-3.2792427934086441</c:v>
                </c:pt>
                <c:pt idx="19">
                  <c:v>-1.8479625218268247</c:v>
                </c:pt>
                <c:pt idx="20">
                  <c:v>-0.16928044213696342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A-440A-9977-8EDC7DCFCF0D}"/>
            </c:ext>
          </c:extLst>
        </c:ser>
        <c:ser>
          <c:idx val="1"/>
          <c:order val="1"/>
          <c:tx>
            <c:strRef>
              <c:f>Graf_5_6!$A$10</c:f>
              <c:strCache>
                <c:ptCount val="1"/>
                <c:pt idx="0">
                  <c:v>Sociálne a zdravotné odvody</c:v>
                </c:pt>
              </c:strCache>
            </c:strRef>
          </c:tx>
          <c:spPr>
            <a:ln w="28575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Graf_5_6!$B$2:$W$2</c:f>
              <c:numCache>
                <c:formatCode>mm/yy</c:formatCode>
                <c:ptCount val="22"/>
                <c:pt idx="0">
                  <c:v>42767</c:v>
                </c:pt>
                <c:pt idx="1">
                  <c:v>42887</c:v>
                </c:pt>
                <c:pt idx="2">
                  <c:v>42979</c:v>
                </c:pt>
                <c:pt idx="3">
                  <c:v>43132</c:v>
                </c:pt>
                <c:pt idx="4">
                  <c:v>43252</c:v>
                </c:pt>
                <c:pt idx="5">
                  <c:v>43344</c:v>
                </c:pt>
                <c:pt idx="6">
                  <c:v>43435</c:v>
                </c:pt>
                <c:pt idx="7">
                  <c:v>43497</c:v>
                </c:pt>
                <c:pt idx="8">
                  <c:v>43617</c:v>
                </c:pt>
                <c:pt idx="9">
                  <c:v>43709</c:v>
                </c:pt>
                <c:pt idx="10">
                  <c:v>43770</c:v>
                </c:pt>
                <c:pt idx="11">
                  <c:v>43862</c:v>
                </c:pt>
                <c:pt idx="12">
                  <c:v>43922</c:v>
                </c:pt>
                <c:pt idx="13">
                  <c:v>43983</c:v>
                </c:pt>
                <c:pt idx="14">
                  <c:v>44075</c:v>
                </c:pt>
                <c:pt idx="15">
                  <c:v>44105</c:v>
                </c:pt>
                <c:pt idx="16">
                  <c:v>44166</c:v>
                </c:pt>
                <c:pt idx="17">
                  <c:v>44228</c:v>
                </c:pt>
                <c:pt idx="18">
                  <c:v>44256</c:v>
                </c:pt>
                <c:pt idx="19">
                  <c:v>44348</c:v>
                </c:pt>
                <c:pt idx="20">
                  <c:v>44440</c:v>
                </c:pt>
                <c:pt idx="21">
                  <c:v>44593</c:v>
                </c:pt>
              </c:numCache>
            </c:numRef>
          </c:cat>
          <c:val>
            <c:numRef>
              <c:f>Graf_5_6!$B$10:$W$10</c:f>
              <c:numCache>
                <c:formatCode>#\ ##0.0</c:formatCode>
                <c:ptCount val="22"/>
                <c:pt idx="0">
                  <c:v>-2.4558034861208786</c:v>
                </c:pt>
                <c:pt idx="1">
                  <c:v>-1.3883636702714506</c:v>
                </c:pt>
                <c:pt idx="2">
                  <c:v>0.19650426666721299</c:v>
                </c:pt>
                <c:pt idx="3">
                  <c:v>1.7667719137642459</c:v>
                </c:pt>
                <c:pt idx="4">
                  <c:v>3.0765085573735087</c:v>
                </c:pt>
                <c:pt idx="5">
                  <c:v>5.0190593155709715</c:v>
                </c:pt>
                <c:pt idx="6">
                  <c:v>4.5542942133284603</c:v>
                </c:pt>
                <c:pt idx="7">
                  <c:v>5.1462453215916071</c:v>
                </c:pt>
                <c:pt idx="8">
                  <c:v>4.5582761105579959</c:v>
                </c:pt>
                <c:pt idx="9">
                  <c:v>3.0559435149746266</c:v>
                </c:pt>
                <c:pt idx="10">
                  <c:v>2.9310398159026265</c:v>
                </c:pt>
                <c:pt idx="11">
                  <c:v>2.5651584948602513</c:v>
                </c:pt>
                <c:pt idx="12">
                  <c:v>-3.8365425370364763</c:v>
                </c:pt>
                <c:pt idx="13">
                  <c:v>-2.5294685848672884</c:v>
                </c:pt>
                <c:pt idx="14">
                  <c:v>-1.4162855106005119</c:v>
                </c:pt>
                <c:pt idx="15">
                  <c:v>-1.4162855106005119</c:v>
                </c:pt>
                <c:pt idx="16">
                  <c:v>-1.4162855106005119</c:v>
                </c:pt>
                <c:pt idx="17">
                  <c:v>-0.77050595015516588</c:v>
                </c:pt>
                <c:pt idx="18">
                  <c:v>-0.2176864348077491</c:v>
                </c:pt>
                <c:pt idx="19">
                  <c:v>-4.7977451841220892E-4</c:v>
                </c:pt>
                <c:pt idx="20">
                  <c:v>-2.6487503331101017E-4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A-440A-9977-8EDC7DCF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72208"/>
        <c:axId val="485572600"/>
      </c:lineChart>
      <c:dateAx>
        <c:axId val="485572208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5572600"/>
        <c:crossesAt val="0"/>
        <c:auto val="1"/>
        <c:lblOffset val="100"/>
        <c:baseTimeUnit val="months"/>
      </c:dateAx>
      <c:valAx>
        <c:axId val="485572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48557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5658147419072615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Graf_7!$A$3</c:f>
              <c:strCache>
                <c:ptCount val="1"/>
                <c:pt idx="0">
                  <c:v>makro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CA0-4BD4-B1AF-1921C80A2C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Graf_7!$B$2:$F$2</c:f>
              <c:numCache>
                <c:formatCode>mm\ yyyy</c:formatCode>
                <c:ptCount val="5"/>
                <c:pt idx="0">
                  <c:v>42979</c:v>
                </c:pt>
                <c:pt idx="1">
                  <c:v>43435</c:v>
                </c:pt>
                <c:pt idx="2">
                  <c:v>43770</c:v>
                </c:pt>
                <c:pt idx="3">
                  <c:v>44166</c:v>
                </c:pt>
                <c:pt idx="4">
                  <c:v>44440</c:v>
                </c:pt>
              </c:numCache>
            </c:numRef>
          </c:cat>
          <c:val>
            <c:numRef>
              <c:f>Graf_7!$B$3:$F$3</c:f>
              <c:numCache>
                <c:formatCode>#,##0</c:formatCode>
                <c:ptCount val="5"/>
                <c:pt idx="0">
                  <c:v>-411.03318994582463</c:v>
                </c:pt>
                <c:pt idx="1">
                  <c:v>-1463.9071543038797</c:v>
                </c:pt>
                <c:pt idx="2">
                  <c:v>-878.03252071903773</c:v>
                </c:pt>
                <c:pt idx="3">
                  <c:v>278.65932724377558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A0-4BD4-B1AF-1921C80A2C64}"/>
            </c:ext>
          </c:extLst>
        </c:ser>
        <c:ser>
          <c:idx val="8"/>
          <c:order val="1"/>
          <c:tx>
            <c:strRef>
              <c:f>Graf_7!$A$4</c:f>
              <c:strCache>
                <c:ptCount val="1"/>
                <c:pt idx="0">
                  <c:v>EDS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89E-4E53-8D8E-9C8D282219B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89E-4E53-8D8E-9C8D282219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Graf_7!$B$2:$F$2</c:f>
              <c:numCache>
                <c:formatCode>mm\ yyyy</c:formatCode>
                <c:ptCount val="5"/>
                <c:pt idx="0">
                  <c:v>42979</c:v>
                </c:pt>
                <c:pt idx="1">
                  <c:v>43435</c:v>
                </c:pt>
                <c:pt idx="2">
                  <c:v>43770</c:v>
                </c:pt>
                <c:pt idx="3">
                  <c:v>44166</c:v>
                </c:pt>
                <c:pt idx="4">
                  <c:v>44440</c:v>
                </c:pt>
              </c:numCache>
            </c:numRef>
          </c:cat>
          <c:val>
            <c:numRef>
              <c:f>Graf_7!$B$4:$F$4</c:f>
              <c:numCache>
                <c:formatCode>#,##0</c:formatCode>
                <c:ptCount val="5"/>
                <c:pt idx="0">
                  <c:v>263.89465206157092</c:v>
                </c:pt>
                <c:pt idx="1">
                  <c:v>127.58780365982004</c:v>
                </c:pt>
                <c:pt idx="2">
                  <c:v>-12.471904428136957</c:v>
                </c:pt>
                <c:pt idx="3">
                  <c:v>630.4959196715123</c:v>
                </c:pt>
                <c:pt idx="4">
                  <c:v>44.994889407517157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A0-4BD4-B1AF-1921C80A2C64}"/>
            </c:ext>
          </c:extLst>
        </c:ser>
        <c:ser>
          <c:idx val="1"/>
          <c:order val="2"/>
          <c:tx>
            <c:strRef>
              <c:f>Graf_7!$A$5</c:f>
              <c:strCache>
                <c:ptCount val="1"/>
                <c:pt idx="0">
                  <c:v>vplyv novej legislatívy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CA0-4BD4-B1AF-1921C80A2C6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89E-4E53-8D8E-9C8D282219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Graf_7!$B$2:$F$2</c:f>
              <c:numCache>
                <c:formatCode>mm\ yyyy</c:formatCode>
                <c:ptCount val="5"/>
                <c:pt idx="0">
                  <c:v>42979</c:v>
                </c:pt>
                <c:pt idx="1">
                  <c:v>43435</c:v>
                </c:pt>
                <c:pt idx="2">
                  <c:v>43770</c:v>
                </c:pt>
                <c:pt idx="3">
                  <c:v>44166</c:v>
                </c:pt>
                <c:pt idx="4">
                  <c:v>44440</c:v>
                </c:pt>
              </c:numCache>
            </c:numRef>
          </c:cat>
          <c:val>
            <c:numRef>
              <c:f>Graf_7!$B$5:$F$5</c:f>
              <c:numCache>
                <c:formatCode>#,##0</c:formatCode>
                <c:ptCount val="5"/>
                <c:pt idx="0">
                  <c:v>-462.82134436936917</c:v>
                </c:pt>
                <c:pt idx="1">
                  <c:v>-286.66413148364376</c:v>
                </c:pt>
                <c:pt idx="2">
                  <c:v>-60.220620066349198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A0-4BD4-B1AF-1921C80A2C64}"/>
            </c:ext>
          </c:extLst>
        </c:ser>
        <c:ser>
          <c:idx val="2"/>
          <c:order val="3"/>
          <c:tx>
            <c:strRef>
              <c:f>Graf_7!$A$6</c:f>
              <c:strCache>
                <c:ptCount val="1"/>
                <c:pt idx="0">
                  <c:v>vplyv jednoraz. a iných faktorov</c:v>
                </c:pt>
              </c:strCache>
            </c:strRef>
          </c:tx>
          <c:spPr>
            <a:solidFill>
              <a:srgbClr val="2C9ADC">
                <a:lumMod val="40000"/>
                <a:lumOff val="60000"/>
              </a:srgbClr>
            </a:solidFill>
          </c:spPr>
          <c:invertIfNegative val="0"/>
          <c:cat>
            <c:numRef>
              <c:f>Graf_7!$B$2:$F$2</c:f>
              <c:numCache>
                <c:formatCode>mm\ yyyy</c:formatCode>
                <c:ptCount val="5"/>
                <c:pt idx="0">
                  <c:v>42979</c:v>
                </c:pt>
                <c:pt idx="1">
                  <c:v>43435</c:v>
                </c:pt>
                <c:pt idx="2">
                  <c:v>43770</c:v>
                </c:pt>
                <c:pt idx="3">
                  <c:v>44166</c:v>
                </c:pt>
                <c:pt idx="4">
                  <c:v>44440</c:v>
                </c:pt>
              </c:numCache>
            </c:numRef>
          </c:cat>
          <c:val>
            <c:numRef>
              <c:f>Graf_7!$B$6:$F$6</c:f>
              <c:numCache>
                <c:formatCode>#,##0</c:formatCode>
                <c:ptCount val="5"/>
                <c:pt idx="0">
                  <c:v>131.34062916891375</c:v>
                </c:pt>
                <c:pt idx="1">
                  <c:v>136.77922904299413</c:v>
                </c:pt>
                <c:pt idx="2">
                  <c:v>127.42279212881427</c:v>
                </c:pt>
                <c:pt idx="3">
                  <c:v>31.618500000000001</c:v>
                </c:pt>
                <c:pt idx="4">
                  <c:v>-29.869639973857151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A0-4BD4-B1AF-1921C80A2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275472"/>
        <c:axId val="486275864"/>
      </c:barChart>
      <c:lineChart>
        <c:grouping val="standard"/>
        <c:varyColors val="0"/>
        <c:ser>
          <c:idx val="3"/>
          <c:order val="4"/>
          <c:tx>
            <c:strRef>
              <c:f>Graf_7!$A$7</c:f>
              <c:strCache>
                <c:ptCount val="1"/>
                <c:pt idx="0">
                  <c:v>Celkom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square"/>
            <c:size val="5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5.3541806365285272E-2"/>
                  <c:y val="0.131457576796814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CA0-4BD4-B1AF-1921C80A2C64}"/>
                </c:ext>
              </c:extLst>
            </c:dLbl>
            <c:dLbl>
              <c:idx val="1"/>
              <c:layout>
                <c:manualLayout>
                  <c:x val="-6.4503347593213106E-2"/>
                  <c:y val="0.112500237899676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CA0-4BD4-B1AF-1921C80A2C64}"/>
                </c:ext>
              </c:extLst>
            </c:dLbl>
            <c:dLbl>
              <c:idx val="2"/>
              <c:layout>
                <c:manualLayout>
                  <c:x val="-5.0336677351271286E-2"/>
                  <c:y val="8.40642295539688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CA0-4BD4-B1AF-1921C80A2C64}"/>
                </c:ext>
              </c:extLst>
            </c:dLbl>
            <c:dLbl>
              <c:idx val="3"/>
              <c:layout>
                <c:manualLayout>
                  <c:x val="-5.2371808088988517E-2"/>
                  <c:y val="-6.2855146898851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CA0-4BD4-B1AF-1921C80A2C64}"/>
                </c:ext>
              </c:extLst>
            </c:dLbl>
            <c:dLbl>
              <c:idx val="4"/>
              <c:layout>
                <c:manualLayout>
                  <c:x val="-4.826924295105061E-2"/>
                  <c:y val="-8.181248579598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CA0-4BD4-B1AF-1921C80A2C6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Graf_7!$B$2:$F$2</c:f>
              <c:numCache>
                <c:formatCode>mm\ yyyy</c:formatCode>
                <c:ptCount val="5"/>
                <c:pt idx="0">
                  <c:v>42979</c:v>
                </c:pt>
                <c:pt idx="1">
                  <c:v>43435</c:v>
                </c:pt>
                <c:pt idx="2">
                  <c:v>43770</c:v>
                </c:pt>
                <c:pt idx="3">
                  <c:v>44166</c:v>
                </c:pt>
                <c:pt idx="4">
                  <c:v>44440</c:v>
                </c:pt>
              </c:numCache>
            </c:numRef>
          </c:cat>
          <c:val>
            <c:numRef>
              <c:f>Graf_7!$B$7:$F$7</c:f>
              <c:numCache>
                <c:formatCode>#,##0</c:formatCode>
                <c:ptCount val="5"/>
                <c:pt idx="0">
                  <c:v>-478.61925308470916</c:v>
                </c:pt>
                <c:pt idx="1">
                  <c:v>-1486.2042530847093</c:v>
                </c:pt>
                <c:pt idx="2">
                  <c:v>-823.3022530847096</c:v>
                </c:pt>
                <c:pt idx="3">
                  <c:v>940.77374691528792</c:v>
                </c:pt>
                <c:pt idx="4">
                  <c:v>15.125249433660006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A0-4BD4-B1AF-1921C80A2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275472"/>
        <c:axId val="486275864"/>
      </c:lineChart>
      <c:catAx>
        <c:axId val="486275472"/>
        <c:scaling>
          <c:orientation val="minMax"/>
        </c:scaling>
        <c:delete val="0"/>
        <c:axPos val="b"/>
        <c:numFmt formatCode="mm\ yyyy" sourceLinked="1"/>
        <c:majorTickMark val="out"/>
        <c:minorTickMark val="none"/>
        <c:tickLblPos val="low"/>
        <c:crossAx val="486275864"/>
        <c:crosses val="autoZero"/>
        <c:auto val="0"/>
        <c:lblAlgn val="ctr"/>
        <c:lblOffset val="100"/>
        <c:noMultiLvlLbl val="0"/>
      </c:catAx>
      <c:valAx>
        <c:axId val="486275864"/>
        <c:scaling>
          <c:orientation val="minMax"/>
          <c:min val="-22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crossAx val="486275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0794181977252846E-2"/>
          <c:y val="0.77278762029746284"/>
          <c:w val="0.96874171568143519"/>
          <c:h val="0.2272123797025371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+mj-lt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Graf_8!$B$2</c:f>
              <c:strCache>
                <c:ptCount val="1"/>
                <c:pt idx="0">
                  <c:v>02.20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Graf_8!$A$3:$A$8</c15:sqref>
                  </c15:fullRef>
                </c:ext>
              </c:extLst>
              <c:f>(Graf_8!$A$4:$A$5,Graf_8!$A$7:$A$8)</c:f>
              <c:strCache>
                <c:ptCount val="4"/>
                <c:pt idx="0">
                  <c:v>DPPO</c:v>
                </c:pt>
                <c:pt idx="1">
                  <c:v>DPH</c:v>
                </c:pt>
                <c:pt idx="2">
                  <c:v>Sociálne odvody</c:v>
                </c:pt>
                <c:pt idx="3">
                  <c:v>Zdravotné odvody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Graf_8!$B$3:$B$8</c15:sqref>
                  </c15:fullRef>
                </c:ext>
              </c:extLst>
              <c:f>(Graf_8!$B$4:$B$5,Graf_8!$B$7:$B$8)</c:f>
              <c:numCache>
                <c:formatCode>#,##0</c:formatCode>
                <c:ptCount val="4"/>
                <c:pt idx="0">
                  <c:v>2712.0619999999999</c:v>
                </c:pt>
                <c:pt idx="1">
                  <c:v>7010.8370000000004</c:v>
                </c:pt>
                <c:pt idx="2">
                  <c:v>8487.0580000000009</c:v>
                </c:pt>
                <c:pt idx="3">
                  <c:v>4185.8100000000004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8-4A87-ABCF-8165FF4C5E22}"/>
            </c:ext>
          </c:extLst>
        </c:ser>
        <c:ser>
          <c:idx val="1"/>
          <c:order val="1"/>
          <c:tx>
            <c:strRef>
              <c:f>Graf_8!$C$2</c:f>
              <c:strCache>
                <c:ptCount val="1"/>
                <c:pt idx="0">
                  <c:v>04.20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Graf_8!$A$3:$A$8</c15:sqref>
                  </c15:fullRef>
                </c:ext>
              </c:extLst>
              <c:f>(Graf_8!$A$4:$A$5,Graf_8!$A$7:$A$8)</c:f>
              <c:strCache>
                <c:ptCount val="4"/>
                <c:pt idx="0">
                  <c:v>DPPO</c:v>
                </c:pt>
                <c:pt idx="1">
                  <c:v>DPH</c:v>
                </c:pt>
                <c:pt idx="2">
                  <c:v>Sociálne odvody</c:v>
                </c:pt>
                <c:pt idx="3">
                  <c:v>Zdravotné odvody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Graf_8!$C$3:$C$8</c15:sqref>
                  </c15:fullRef>
                </c:ext>
              </c:extLst>
              <c:f>(Graf_8!$C$4:$C$5,Graf_8!$C$7:$C$8)</c:f>
              <c:numCache>
                <c:formatCode>#,##0</c:formatCode>
                <c:ptCount val="4"/>
                <c:pt idx="0">
                  <c:v>2001.586</c:v>
                </c:pt>
                <c:pt idx="1">
                  <c:v>6026.1289999999999</c:v>
                </c:pt>
                <c:pt idx="2">
                  <c:v>7965.1319999999996</c:v>
                </c:pt>
                <c:pt idx="3">
                  <c:v>3916.7469999999998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8-4A87-ABCF-8165FF4C5E22}"/>
            </c:ext>
          </c:extLst>
        </c:ser>
        <c:ser>
          <c:idx val="2"/>
          <c:order val="2"/>
          <c:tx>
            <c:strRef>
              <c:f>Graf_8!$D$2</c:f>
              <c:strCache>
                <c:ptCount val="1"/>
                <c:pt idx="0">
                  <c:v>02.22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Graf_8!$A$3:$A$8</c15:sqref>
                  </c15:fullRef>
                </c:ext>
              </c:extLst>
              <c:f>(Graf_8!$A$4:$A$5,Graf_8!$A$7:$A$8)</c:f>
              <c:strCache>
                <c:ptCount val="4"/>
                <c:pt idx="0">
                  <c:v>DPPO</c:v>
                </c:pt>
                <c:pt idx="1">
                  <c:v>DPH</c:v>
                </c:pt>
                <c:pt idx="2">
                  <c:v>Sociálne odvody</c:v>
                </c:pt>
                <c:pt idx="3">
                  <c:v>Zdravotné odvody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Graf_8!$D$3:$D$8</c15:sqref>
                  </c15:fullRef>
                </c:ext>
              </c:extLst>
              <c:f>(Graf_8!$D$4:$D$5,Graf_8!$D$7:$D$8)</c:f>
              <c:numCache>
                <c:formatCode>#,##0</c:formatCode>
                <c:ptCount val="4"/>
                <c:pt idx="0">
                  <c:v>2673.5596511199997</c:v>
                </c:pt>
                <c:pt idx="1">
                  <c:v>6820.217392210001</c:v>
                </c:pt>
                <c:pt idx="2">
                  <c:v>8285.0432745286671</c:v>
                </c:pt>
                <c:pt idx="3">
                  <c:v>4070.8758172700004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38-4A87-ABCF-8165FF4C5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3517920"/>
        <c:axId val="883520872"/>
      </c:barChart>
      <c:catAx>
        <c:axId val="88351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83520872"/>
        <c:crosses val="autoZero"/>
        <c:auto val="1"/>
        <c:lblAlgn val="ctr"/>
        <c:lblOffset val="100"/>
        <c:noMultiLvlLbl val="0"/>
      </c:catAx>
      <c:valAx>
        <c:axId val="883520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8351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238124</xdr:colOff>
      <xdr:row>6</xdr:row>
      <xdr:rowOff>1</xdr:rowOff>
    </xdr:from>
    <xdr:to>
      <xdr:col>18</xdr:col>
      <xdr:colOff>298449</xdr:colOff>
      <xdr:row>23</xdr:row>
      <xdr:rowOff>44450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5</xdr:row>
      <xdr:rowOff>52386</xdr:rowOff>
    </xdr:from>
    <xdr:to>
      <xdr:col>11</xdr:col>
      <xdr:colOff>139700</xdr:colOff>
      <xdr:row>22</xdr:row>
      <xdr:rowOff>146049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3070224</xdr:colOff>
      <xdr:row>10</xdr:row>
      <xdr:rowOff>50800</xdr:rowOff>
    </xdr:from>
    <xdr:to>
      <xdr:col>7</xdr:col>
      <xdr:colOff>292099</xdr:colOff>
      <xdr:row>26</xdr:row>
      <xdr:rowOff>152400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711200</xdr:colOff>
      <xdr:row>10</xdr:row>
      <xdr:rowOff>142875</xdr:rowOff>
    </xdr:from>
    <xdr:to>
      <xdr:col>8</xdr:col>
      <xdr:colOff>336550</xdr:colOff>
      <xdr:row>28</xdr:row>
      <xdr:rowOff>15876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</xdr:row>
      <xdr:rowOff>9525</xdr:rowOff>
    </xdr:from>
    <xdr:to>
      <xdr:col>3</xdr:col>
      <xdr:colOff>336550</xdr:colOff>
      <xdr:row>28</xdr:row>
      <xdr:rowOff>152400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12</xdr:row>
      <xdr:rowOff>119062</xdr:rowOff>
    </xdr:from>
    <xdr:to>
      <xdr:col>14</xdr:col>
      <xdr:colOff>142876</xdr:colOff>
      <xdr:row>32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485775</xdr:colOff>
      <xdr:row>12</xdr:row>
      <xdr:rowOff>95250</xdr:rowOff>
    </xdr:from>
    <xdr:to>
      <xdr:col>6</xdr:col>
      <xdr:colOff>152400</xdr:colOff>
      <xdr:row>31</xdr:row>
      <xdr:rowOff>138113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9</xdr:row>
      <xdr:rowOff>0</xdr:rowOff>
    </xdr:from>
    <xdr:to>
      <xdr:col>8</xdr:col>
      <xdr:colOff>533400</xdr:colOff>
      <xdr:row>27</xdr:row>
      <xdr:rowOff>63500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517525</xdr:colOff>
      <xdr:row>3</xdr:row>
      <xdr:rowOff>22225</xdr:rowOff>
    </xdr:from>
    <xdr:to>
      <xdr:col>12</xdr:col>
      <xdr:colOff>212725</xdr:colOff>
      <xdr:row>18</xdr:row>
      <xdr:rowOff>3175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C3\CZE\REER\REERTOT99%20revis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Other-2002\CRI-INPUT-ABOP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PA\CHL\SECTORS\BOP\Bop0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\Temporary%20Internet%20Files\OLK3035\Bopfeb00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IFP_NEW\1_DANE\1_3_Databazy\03_Hodnotenie_dani_rocne\2015\vyhodnotenie_2015\Vyhodnotenie_2015_IFP_komplet_20160714_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CRI-BOP-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O2\MKD\REP\TABLES\red98\Mk-red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Dbase\Dinput\CRI-INPUT-A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</row>
        <row r="11">
          <cell r="C11" t="str">
            <v>Mar90</v>
          </cell>
        </row>
        <row r="14">
          <cell r="C14" t="str">
            <v>Jun</v>
          </cell>
        </row>
        <row r="17">
          <cell r="C17" t="str">
            <v>Sep</v>
          </cell>
        </row>
        <row r="20">
          <cell r="C20" t="str">
            <v>Dec</v>
          </cell>
        </row>
        <row r="23">
          <cell r="C23" t="str">
            <v>Mar91</v>
          </cell>
        </row>
        <row r="26">
          <cell r="C26" t="str">
            <v>Jun</v>
          </cell>
        </row>
        <row r="29">
          <cell r="C29" t="str">
            <v>Sep</v>
          </cell>
        </row>
        <row r="32">
          <cell r="C32" t="str">
            <v>Dec</v>
          </cell>
        </row>
        <row r="35">
          <cell r="C35" t="str">
            <v>Mar92</v>
          </cell>
        </row>
        <row r="38">
          <cell r="C38" t="str">
            <v>Jun</v>
          </cell>
        </row>
        <row r="41">
          <cell r="C41" t="str">
            <v>Sep</v>
          </cell>
        </row>
        <row r="44">
          <cell r="C44" t="str">
            <v>Dec</v>
          </cell>
        </row>
        <row r="47">
          <cell r="C47" t="str">
            <v>Mar93</v>
          </cell>
        </row>
        <row r="50">
          <cell r="C50" t="str">
            <v>Jun</v>
          </cell>
        </row>
        <row r="53">
          <cell r="C53" t="str">
            <v>Sep</v>
          </cell>
        </row>
        <row r="56">
          <cell r="C56" t="str">
            <v>Dec</v>
          </cell>
        </row>
        <row r="59">
          <cell r="C59" t="str">
            <v>Mar94</v>
          </cell>
        </row>
        <row r="62">
          <cell r="C62" t="str">
            <v>Jun</v>
          </cell>
        </row>
        <row r="65">
          <cell r="C65" t="str">
            <v>Sep</v>
          </cell>
        </row>
        <row r="68">
          <cell r="C68" t="str">
            <v>Dec</v>
          </cell>
        </row>
        <row r="71">
          <cell r="C71" t="str">
            <v>Mar95</v>
          </cell>
        </row>
        <row r="74">
          <cell r="C74" t="str">
            <v>Jun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BR146" t="str">
            <v>$NULCG6</v>
          </cell>
        </row>
        <row r="147">
          <cell r="BB147" t="str">
            <v>Index, Jan-Sept 1990=100</v>
          </cell>
        </row>
        <row r="149">
          <cell r="AY149" t="str">
            <v>Index, Jan-Sept 1990=100</v>
          </cell>
          <cell r="BR149" t="str">
            <v>$NULCG6</v>
          </cell>
        </row>
        <row r="150">
          <cell r="AY150" t="str">
            <v>NEER</v>
          </cell>
          <cell r="AZ150" t="str">
            <v>REER</v>
          </cell>
          <cell r="BB150" t="str">
            <v>REER</v>
          </cell>
        </row>
        <row r="151">
          <cell r="AY151" t="str">
            <v>(czech/</v>
          </cell>
          <cell r="AZ151" t="str">
            <v>(CPI based)</v>
          </cell>
          <cell r="BB151" t="str">
            <v>(PPI based)</v>
          </cell>
        </row>
        <row r="152">
          <cell r="AY152" t="str">
            <v>$nomxrg6)</v>
          </cell>
        </row>
        <row r="153">
          <cell r="AY153" t="str">
            <v>neer</v>
          </cell>
          <cell r="AZ153" t="str">
            <v>reerc</v>
          </cell>
          <cell r="BB153" t="str">
            <v>reerp</v>
          </cell>
        </row>
        <row r="154">
          <cell r="AY154">
            <v>102.86789797269462</v>
          </cell>
          <cell r="AZ154">
            <v>1.009642963192813</v>
          </cell>
          <cell r="BB154">
            <v>99.628468216542174</v>
          </cell>
          <cell r="BR154">
            <v>95.691962942667203</v>
          </cell>
        </row>
        <row r="155">
          <cell r="AY155">
            <v>99.947925183606046</v>
          </cell>
          <cell r="AZ155">
            <v>0.90584955274081691</v>
          </cell>
          <cell r="BB155">
            <v>95.434709131531818</v>
          </cell>
          <cell r="BR155">
            <v>97.295901743191223</v>
          </cell>
        </row>
        <row r="156">
          <cell r="AY156">
            <v>100.91072848615903</v>
          </cell>
          <cell r="AZ156">
            <v>1.0486060074945365</v>
          </cell>
          <cell r="BB156">
            <v>95.744050870788996</v>
          </cell>
          <cell r="BR156">
            <v>96.411216455223325</v>
          </cell>
        </row>
        <row r="157">
          <cell r="AY157">
            <v>100.37548391924503</v>
          </cell>
          <cell r="AZ157">
            <v>1.0096271689377452</v>
          </cell>
          <cell r="BB157">
            <v>95.834237220419894</v>
          </cell>
          <cell r="BR157">
            <v>98.084662018047695</v>
          </cell>
        </row>
        <row r="158">
          <cell r="AY158">
            <v>100.24539209966674</v>
          </cell>
          <cell r="AZ158">
            <v>1.0162113742847021</v>
          </cell>
          <cell r="BB158">
            <v>96.390366140930439</v>
          </cell>
          <cell r="BR158">
            <v>100.4380590649068</v>
          </cell>
        </row>
        <row r="159">
          <cell r="AY159">
            <v>99.406466786284071</v>
          </cell>
          <cell r="AZ159">
            <v>1.0058013162293933</v>
          </cell>
          <cell r="BB159">
            <v>96.891987257323052</v>
          </cell>
          <cell r="BR159">
            <v>99.255834884469436</v>
          </cell>
        </row>
        <row r="160">
          <cell r="AY160">
            <v>99.043344271983258</v>
          </cell>
          <cell r="AZ160">
            <v>0.99825031296119759</v>
          </cell>
          <cell r="BB160">
            <v>104.75520681254494</v>
          </cell>
          <cell r="BR160">
            <v>101.59603165985909</v>
          </cell>
        </row>
        <row r="161">
          <cell r="AY161">
            <v>98.224383732714244</v>
          </cell>
          <cell r="AZ161">
            <v>0.90352240973764386</v>
          </cell>
          <cell r="BB161">
            <v>106.43162390008962</v>
          </cell>
          <cell r="BR161">
            <v>105.45309736673832</v>
          </cell>
        </row>
        <row r="162">
          <cell r="AY162">
            <v>99.270019289441464</v>
          </cell>
          <cell r="AZ162">
            <v>0.91320229072180292</v>
          </cell>
          <cell r="BB162">
            <v>108.51287026828214</v>
          </cell>
          <cell r="BR162">
            <v>105.77323386489692</v>
          </cell>
        </row>
        <row r="163">
          <cell r="AY163">
            <v>75.108316466956168</v>
          </cell>
          <cell r="AZ163">
            <v>0.74689509092898387</v>
          </cell>
          <cell r="BB163">
            <v>83.098393824811879</v>
          </cell>
          <cell r="BR163">
            <v>109.03270591450871</v>
          </cell>
        </row>
        <row r="164">
          <cell r="AY164">
            <v>62.85120983133713</v>
          </cell>
          <cell r="AZ164">
            <v>0.69176599641183467</v>
          </cell>
          <cell r="BB164">
            <v>70.658774539049006</v>
          </cell>
          <cell r="BR164">
            <v>111.45691523948409</v>
          </cell>
        </row>
        <row r="165">
          <cell r="AY165">
            <v>61.776502297974325</v>
          </cell>
          <cell r="AZ165">
            <v>0.63812772138269314</v>
          </cell>
          <cell r="BB165">
            <v>69.310923367402808</v>
          </cell>
          <cell r="BR165">
            <v>111.18025598994335</v>
          </cell>
        </row>
        <row r="166">
          <cell r="AY166">
            <v>54.558086574227595</v>
          </cell>
          <cell r="AZ166">
            <v>0.52270821897392594</v>
          </cell>
          <cell r="BB166">
            <v>74.876734071685775</v>
          </cell>
          <cell r="BR166">
            <v>110.29792595046035</v>
          </cell>
        </row>
        <row r="167">
          <cell r="AY167">
            <v>54.015349274176515</v>
          </cell>
          <cell r="AZ167">
            <v>0.47988117591450397</v>
          </cell>
          <cell r="BB167">
            <v>77.700151743643303</v>
          </cell>
          <cell r="BR167">
            <v>112.61713711212916</v>
          </cell>
        </row>
        <row r="168">
          <cell r="AY168">
            <v>55.290903978447936</v>
          </cell>
          <cell r="AZ168">
            <v>0.56039049020909004</v>
          </cell>
          <cell r="BB168">
            <v>82.650913539433446</v>
          </cell>
          <cell r="BR168">
            <v>106.1393269872501</v>
          </cell>
        </row>
        <row r="169">
          <cell r="AY169">
            <v>55.912880617050263</v>
          </cell>
          <cell r="AZ169">
            <v>0.54919522992492209</v>
          </cell>
          <cell r="BB169">
            <v>85.696392246293911</v>
          </cell>
          <cell r="BR169">
            <v>102.14514072132152</v>
          </cell>
        </row>
        <row r="170">
          <cell r="AY170">
            <v>56.055952541289635</v>
          </cell>
          <cell r="AZ170">
            <v>0.55724065940892986</v>
          </cell>
          <cell r="BB170">
            <v>88.494629135030536</v>
          </cell>
          <cell r="BR170">
            <v>102.4437403724986</v>
          </cell>
        </row>
        <row r="171">
          <cell r="AY171">
            <v>56.615537036050299</v>
          </cell>
          <cell r="AZ171">
            <v>0.55913778196545905</v>
          </cell>
          <cell r="BB171">
            <v>91.651718075236374</v>
          </cell>
          <cell r="BR171">
            <v>98.610193879527401</v>
          </cell>
        </row>
        <row r="172">
          <cell r="AY172">
            <v>56.49905789331369</v>
          </cell>
          <cell r="AZ172">
            <v>0.55047749176402194</v>
          </cell>
          <cell r="BB172">
            <v>91.357517662392098</v>
          </cell>
          <cell r="BR172">
            <v>97.854489402868367</v>
          </cell>
        </row>
        <row r="173">
          <cell r="AY173">
            <v>56.157780520566568</v>
          </cell>
          <cell r="AZ173">
            <v>0.50339852751922243</v>
          </cell>
          <cell r="BB173">
            <v>91.426603220650108</v>
          </cell>
          <cell r="BR173">
            <v>99.735028326539265</v>
          </cell>
        </row>
        <row r="174">
          <cell r="AY174">
            <v>55.715493594823606</v>
          </cell>
          <cell r="AZ174">
            <v>0.49966963053337499</v>
          </cell>
          <cell r="BB174">
            <v>91.31354856636348</v>
          </cell>
          <cell r="BR174">
            <v>102.7981466749476</v>
          </cell>
        </row>
        <row r="175">
          <cell r="AY175">
            <v>55.752640753576912</v>
          </cell>
          <cell r="AZ175">
            <v>0.53751826927998125</v>
          </cell>
          <cell r="BB175">
            <v>91.889365073420862</v>
          </cell>
          <cell r="BR175">
            <v>104.02007099628467</v>
          </cell>
        </row>
        <row r="176">
          <cell r="AY176">
            <v>55.215393479311601</v>
          </cell>
          <cell r="AZ176">
            <v>0.58819341531803637</v>
          </cell>
          <cell r="BB176">
            <v>91.827677077459356</v>
          </cell>
          <cell r="BR176">
            <v>108.32028665722207</v>
          </cell>
        </row>
        <row r="177">
          <cell r="AY177">
            <v>54.700026761852506</v>
          </cell>
          <cell r="AZ177">
            <v>0.54520374429306806</v>
          </cell>
          <cell r="BB177">
            <v>91.481117726075098</v>
          </cell>
          <cell r="BR177">
            <v>111.37038443362279</v>
          </cell>
        </row>
        <row r="178">
          <cell r="AY178">
            <v>55.259209273165851</v>
          </cell>
          <cell r="AZ178">
            <v>0.50191922404464284</v>
          </cell>
          <cell r="BB178">
            <v>90.926560824615621</v>
          </cell>
          <cell r="BR178">
            <v>110.47021413309579</v>
          </cell>
        </row>
        <row r="179">
          <cell r="AY179">
            <v>55.725338712473693</v>
          </cell>
          <cell r="AZ179">
            <v>0.47289124089802442</v>
          </cell>
          <cell r="BB179">
            <v>91.014189822846134</v>
          </cell>
          <cell r="BR179">
            <v>107.69599003388875</v>
          </cell>
        </row>
        <row r="180">
          <cell r="AY180">
            <v>56.338311050802439</v>
          </cell>
          <cell r="AZ180">
            <v>0.53779372040718754</v>
          </cell>
          <cell r="BB180">
            <v>92.232958779605141</v>
          </cell>
          <cell r="BR180">
            <v>105.59519621476437</v>
          </cell>
        </row>
        <row r="181">
          <cell r="AY181">
            <v>56.12819460661035</v>
          </cell>
          <cell r="AZ181">
            <v>0.52031027090067539</v>
          </cell>
          <cell r="BB181">
            <v>92.772626968143811</v>
          </cell>
          <cell r="BR181">
            <v>106.78641712218815</v>
          </cell>
        </row>
        <row r="182">
          <cell r="AY182">
            <v>55.606727354075247</v>
          </cell>
          <cell r="AZ182">
            <v>0.52875625203352927</v>
          </cell>
          <cell r="BB182">
            <v>93.001698001445021</v>
          </cell>
          <cell r="BR182">
            <v>108.9704112267649</v>
          </cell>
        </row>
        <row r="183">
          <cell r="AY183">
            <v>54.97563313774311</v>
          </cell>
          <cell r="AZ183">
            <v>0.51822981815012714</v>
          </cell>
          <cell r="BB183">
            <v>92.865824432529138</v>
          </cell>
          <cell r="BR183">
            <v>112.47219189814078</v>
          </cell>
        </row>
        <row r="184">
          <cell r="AY184">
            <v>56.029281527488742</v>
          </cell>
          <cell r="AZ184">
            <v>0.52196485425297834</v>
          </cell>
          <cell r="BB184">
            <v>96.507376411799996</v>
          </cell>
          <cell r="BR184">
            <v>118.53657121506585</v>
          </cell>
        </row>
        <row r="185">
          <cell r="AY185">
            <v>53.501955004322753</v>
          </cell>
          <cell r="AZ185">
            <v>0.46212444178161682</v>
          </cell>
          <cell r="BB185">
            <v>93.135226312378833</v>
          </cell>
          <cell r="BR185">
            <v>121.89324328227858</v>
          </cell>
        </row>
        <row r="186">
          <cell r="AY186">
            <v>53.984185077433558</v>
          </cell>
          <cell r="AZ186">
            <v>0.46461534940216043</v>
          </cell>
          <cell r="BB186">
            <v>95.833387244499704</v>
          </cell>
          <cell r="BR186">
            <v>121.40140706967321</v>
          </cell>
        </row>
        <row r="187">
          <cell r="AY187">
            <v>55.479366182888569</v>
          </cell>
          <cell r="AZ187">
            <v>0.51685485848213586</v>
          </cell>
          <cell r="BB187">
            <v>100.72685496254793</v>
          </cell>
          <cell r="BR187">
            <v>117.53701277641271</v>
          </cell>
        </row>
        <row r="188">
          <cell r="AY188">
            <v>56.527811581069173</v>
          </cell>
          <cell r="AZ188">
            <v>0.58733078310468356</v>
          </cell>
          <cell r="BB188">
            <v>104.49852848523471</v>
          </cell>
          <cell r="BR188">
            <v>111.00441158319794</v>
          </cell>
        </row>
        <row r="189">
          <cell r="AY189">
            <v>56.466318920958159</v>
          </cell>
          <cell r="AZ189">
            <v>0.54467255674537707</v>
          </cell>
          <cell r="BB189">
            <v>104.67214134739345</v>
          </cell>
          <cell r="BR189">
            <v>110.92576832344108</v>
          </cell>
        </row>
        <row r="190">
          <cell r="AY190">
            <v>57.115684349787053</v>
          </cell>
          <cell r="AZ190">
            <v>0.49491628187393039</v>
          </cell>
          <cell r="BB190">
            <v>112.23791113848783</v>
          </cell>
          <cell r="BR190">
            <v>108.29879700559285</v>
          </cell>
        </row>
        <row r="191">
          <cell r="AY191">
            <v>57.945082835354</v>
          </cell>
          <cell r="AZ191">
            <v>0.47334006101170639</v>
          </cell>
          <cell r="BB191">
            <v>114.56545813830773</v>
          </cell>
          <cell r="BR191">
            <v>106.39483427575698</v>
          </cell>
        </row>
        <row r="192">
          <cell r="AY192">
            <v>58.149865425301343</v>
          </cell>
          <cell r="AZ192">
            <v>0.52731149208694328</v>
          </cell>
          <cell r="BB192">
            <v>115.57642065439403</v>
          </cell>
          <cell r="BR192">
            <v>106.1576239233615</v>
          </cell>
        </row>
        <row r="193">
          <cell r="AY193">
            <v>57.421529417366635</v>
          </cell>
          <cell r="AZ193">
            <v>0.50876388469734279</v>
          </cell>
          <cell r="BB193">
            <v>115.19325046803561</v>
          </cell>
          <cell r="BR193">
            <v>109.74526011834655</v>
          </cell>
        </row>
        <row r="194">
          <cell r="AY194">
            <v>57.129121222526145</v>
          </cell>
          <cell r="AZ194">
            <v>0.52822287627554354</v>
          </cell>
          <cell r="BB194">
            <v>115.95632307977576</v>
          </cell>
          <cell r="BR194">
            <v>110.06813666962888</v>
          </cell>
        </row>
        <row r="195">
          <cell r="AY195">
            <v>57.489793283476899</v>
          </cell>
          <cell r="AZ195">
            <v>0.52333103896538491</v>
          </cell>
          <cell r="BB195">
            <v>118.01739555428223</v>
          </cell>
          <cell r="BR195">
            <v>107.7680015111452</v>
          </cell>
        </row>
        <row r="196">
          <cell r="AY196">
            <v>57.996384480229487</v>
          </cell>
          <cell r="AZ196">
            <v>0.51958168623795009</v>
          </cell>
          <cell r="BB196">
            <v>120.40677174589869</v>
          </cell>
          <cell r="BR196">
            <v>104.2409149423403</v>
          </cell>
        </row>
        <row r="197">
          <cell r="AY197">
            <v>58.01054950005409</v>
          </cell>
          <cell r="AZ197">
            <v>0.48548465689332138</v>
          </cell>
          <cell r="BB197">
            <v>121.74527216982113</v>
          </cell>
          <cell r="BR197">
            <v>104.91547321491366</v>
          </cell>
        </row>
        <row r="198">
          <cell r="AY198">
            <v>57.6212361845689</v>
          </cell>
          <cell r="AZ198">
            <v>0.47719119328193266</v>
          </cell>
          <cell r="BB198">
            <v>122.59863817796432</v>
          </cell>
          <cell r="BR198">
            <v>108.69752125842918</v>
          </cell>
        </row>
        <row r="199">
          <cell r="AY199">
            <v>58.217291803783475</v>
          </cell>
          <cell r="AZ199">
            <v>0.52092006293441795</v>
          </cell>
          <cell r="BB199">
            <v>125.19071254430838</v>
          </cell>
          <cell r="BR199">
            <v>107.19885986473182</v>
          </cell>
        </row>
        <row r="200">
          <cell r="AY200">
            <v>58.506040312859533</v>
          </cell>
          <cell r="AZ200">
            <v>0.5901055816720554</v>
          </cell>
          <cell r="BB200">
            <v>126.22005615382726</v>
          </cell>
          <cell r="BR200">
            <v>104.02696339393587</v>
          </cell>
        </row>
        <row r="201">
          <cell r="AY201">
            <v>58.539475852722923</v>
          </cell>
          <cell r="AZ201">
            <v>0.54002173907925877</v>
          </cell>
          <cell r="BB201">
            <v>127.78599258269801</v>
          </cell>
          <cell r="BR201">
            <v>104.22766650071105</v>
          </cell>
        </row>
        <row r="202">
          <cell r="AY202">
            <v>58.686797979728709</v>
          </cell>
          <cell r="AZ202">
            <v>0.49219152015457668</v>
          </cell>
          <cell r="BB202">
            <v>127.24782485090257</v>
          </cell>
          <cell r="BR202">
            <v>103.71768974334496</v>
          </cell>
        </row>
        <row r="203">
          <cell r="AY203">
            <v>58.512051153900032</v>
          </cell>
          <cell r="AZ203">
            <v>0.46583880811168621</v>
          </cell>
          <cell r="BB203">
            <v>126.72927078211971</v>
          </cell>
          <cell r="BR203">
            <v>104.93841999759694</v>
          </cell>
        </row>
        <row r="204">
          <cell r="AY204">
            <v>58.256436021626691</v>
          </cell>
          <cell r="AZ204">
            <v>0.50706163561399498</v>
          </cell>
          <cell r="BB204">
            <v>126.75091583400464</v>
          </cell>
          <cell r="BR204">
            <v>106.36789359219681</v>
          </cell>
        </row>
        <row r="205">
          <cell r="AY205">
            <v>58.152780907580237</v>
          </cell>
          <cell r="AZ205">
            <v>0.49976394690650044</v>
          </cell>
          <cell r="BB205">
            <v>127.58613590811495</v>
          </cell>
          <cell r="BR205">
            <v>105.38392749462197</v>
          </cell>
        </row>
        <row r="206">
          <cell r="AY206">
            <v>57.830853856170549</v>
          </cell>
          <cell r="AZ206">
            <v>0.52513312910879206</v>
          </cell>
          <cell r="BB206">
            <v>128.02554913621626</v>
          </cell>
          <cell r="BR206">
            <v>106.81663562281649</v>
          </cell>
        </row>
        <row r="207"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B211">
            <v>132.42813896018779</v>
          </cell>
          <cell r="BR211">
            <v>115.24376319109841</v>
          </cell>
        </row>
        <row r="212">
          <cell r="BB212">
            <v>133.55623384377358</v>
          </cell>
        </row>
      </sheetData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DP"/>
      <sheetName val="LS"/>
      <sheetName val="ZPIZ"/>
      <sheetName val="ZZZS"/>
      <sheetName val="H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KA2"/>
      <sheetName val="my table"/>
      <sheetName val="i3-LQ"/>
      <sheetName val="Debt"/>
      <sheetName val="Assu"/>
      <sheetName val="BOP"/>
      <sheetName val="Assu. summary"/>
      <sheetName val="output"/>
      <sheetName val="outmacro"/>
      <sheetName val="WEO"/>
      <sheetName val="trade-struct"/>
      <sheetName val="dir-trade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  <sheetName val="i-REER"/>
      <sheetName val="Príloha _10 M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udget-G"/>
      <sheetName val="Expenditures"/>
      <sheetName val="Revenues"/>
      <sheetName val="Input 1- Basics"/>
      <sheetName val="Lists-Modules-Chart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lenovia"/>
      <sheetName val="cieľ 2%"/>
      <sheetName val="Vplyvy_jednotlivo"/>
      <sheetName val="dane"/>
      <sheetName val="makro"/>
      <sheetName val="legislatíva"/>
      <sheetName val="Opatrenia rozbitie"/>
      <sheetName val="DPFOzc"/>
      <sheetName val="Soc_odvody"/>
      <sheetName val="Zdrav_odvody"/>
      <sheetName val="DPFOpod"/>
      <sheetName val="DPPO"/>
      <sheetName val="zrazka"/>
      <sheetName val="DPH"/>
      <sheetName val="SD_MO"/>
      <sheetName val="SD_lieh"/>
      <sheetName val="SD_pivo"/>
      <sheetName val="SD_vino"/>
      <sheetName val="SD_tabak"/>
      <sheetName val="SD_elektrina"/>
      <sheetName val="SD_plyn"/>
      <sheetName val="SD_uhlie"/>
      <sheetName val="Ostatne_dane"/>
      <sheetName val="Dane_z_medz_obch"/>
      <sheetName val="Miestne_dane"/>
    </sheetNames>
    <sheetDataSet>
      <sheetData sheetId="0">
        <row r="1">
          <cell r="B1" t="str">
            <v>IFP a ostatní členovia Výboru</v>
          </cell>
        </row>
      </sheetData>
      <sheetData sheetId="1">
        <row r="7">
          <cell r="C7">
            <v>2004</v>
          </cell>
        </row>
      </sheetData>
      <sheetData sheetId="2">
        <row r="1">
          <cell r="B1" t="str">
            <v>RVS 15 - 17</v>
          </cell>
          <cell r="C1">
            <v>2015</v>
          </cell>
        </row>
      </sheetData>
      <sheetData sheetId="3"/>
      <sheetData sheetId="4">
        <row r="21">
          <cell r="J21">
            <v>2.6000691656083763</v>
          </cell>
          <cell r="L21">
            <v>3.5950030659232191</v>
          </cell>
        </row>
        <row r="22">
          <cell r="J22">
            <v>3.7208347360717431</v>
          </cell>
          <cell r="L22">
            <v>3.3223144746199695</v>
          </cell>
        </row>
        <row r="23">
          <cell r="J23">
            <v>2.3887293347670147</v>
          </cell>
          <cell r="L23">
            <v>2.3538159736290698</v>
          </cell>
        </row>
        <row r="24">
          <cell r="J24">
            <v>3.4107924435385684</v>
          </cell>
          <cell r="L24">
            <v>2.2252089033683253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mak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TAB34"/>
      <sheetName val="tech_prac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Farby 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B0D6AF"/>
      </a:accent2>
      <a:accent3>
        <a:srgbClr val="D3BEDE"/>
      </a:accent3>
      <a:accent4>
        <a:srgbClr val="D9D3AB"/>
      </a:accent4>
      <a:accent5>
        <a:srgbClr val="AAD3F2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tabSelected="1" workbookViewId="0">
      <selection activeCell="B38" sqref="B38"/>
    </sheetView>
  </sheetViews>
  <sheetFormatPr defaultColWidth="9.1796875" defaultRowHeight="14" x14ac:dyDescent="0.3"/>
  <cols>
    <col min="1" max="1" width="23.54296875" style="1" customWidth="1"/>
    <col min="2" max="2" width="16.54296875" style="1" customWidth="1"/>
    <col min="3" max="3" width="14.54296875" style="1" customWidth="1"/>
    <col min="4" max="5" width="16.54296875" style="1" customWidth="1"/>
    <col min="6" max="16384" width="9.1796875" style="1"/>
  </cols>
  <sheetData>
    <row r="1" spans="1:5" ht="29.25" customHeight="1" thickBot="1" x14ac:dyDescent="0.35">
      <c r="A1" s="95" t="s">
        <v>91</v>
      </c>
      <c r="B1" s="95"/>
      <c r="C1" s="95"/>
      <c r="D1" s="95"/>
      <c r="E1" s="95"/>
    </row>
    <row r="2" spans="1:5" x14ac:dyDescent="0.3">
      <c r="A2" s="2"/>
      <c r="B2" s="93" t="s">
        <v>63</v>
      </c>
      <c r="C2" s="93" t="s">
        <v>30</v>
      </c>
      <c r="D2" s="96" t="s">
        <v>0</v>
      </c>
      <c r="E2" s="96" t="s">
        <v>1</v>
      </c>
    </row>
    <row r="3" spans="1:5" ht="14.5" thickBot="1" x14ac:dyDescent="0.35">
      <c r="A3" s="3"/>
      <c r="B3" s="94"/>
      <c r="C3" s="94"/>
      <c r="D3" s="97"/>
      <c r="E3" s="97"/>
    </row>
    <row r="4" spans="1:5" x14ac:dyDescent="0.3">
      <c r="A4" s="4" t="s">
        <v>2</v>
      </c>
      <c r="B4" s="5">
        <v>3592.3820000000001</v>
      </c>
      <c r="C4" s="5">
        <v>3499.7349356466202</v>
      </c>
      <c r="D4" s="5">
        <f>C4-B4</f>
        <v>-92.647064353379847</v>
      </c>
      <c r="E4" s="6">
        <f>D4/B4*100</f>
        <v>-2.5789869883932122</v>
      </c>
    </row>
    <row r="5" spans="1:5" x14ac:dyDescent="0.3">
      <c r="A5" s="7" t="s">
        <v>3</v>
      </c>
      <c r="B5" s="5">
        <v>3500.5390000000002</v>
      </c>
      <c r="C5" s="5">
        <v>3399.85588828662</v>
      </c>
      <c r="D5" s="5">
        <f t="shared" ref="D5:D13" si="0">C5-B5</f>
        <v>-100.68311171338019</v>
      </c>
      <c r="E5" s="6">
        <f t="shared" ref="E5:E13" si="1">D5/B5*100</f>
        <v>-2.8762173971888383</v>
      </c>
    </row>
    <row r="6" spans="1:5" x14ac:dyDescent="0.3">
      <c r="A6" s="7" t="s">
        <v>4</v>
      </c>
      <c r="B6" s="5">
        <v>91.843000000000004</v>
      </c>
      <c r="C6" s="5">
        <v>99.879047360000015</v>
      </c>
      <c r="D6" s="5">
        <f t="shared" si="0"/>
        <v>8.036047360000012</v>
      </c>
      <c r="E6" s="6">
        <f t="shared" si="1"/>
        <v>8.7497657524253469</v>
      </c>
    </row>
    <row r="7" spans="1:5" x14ac:dyDescent="0.3">
      <c r="A7" s="4" t="s">
        <v>5</v>
      </c>
      <c r="B7" s="5">
        <v>2778.6570000000002</v>
      </c>
      <c r="C7" s="5">
        <v>2673.5596511199997</v>
      </c>
      <c r="D7" s="5">
        <f t="shared" si="0"/>
        <v>-105.09734888000048</v>
      </c>
      <c r="E7" s="6">
        <f t="shared" si="1"/>
        <v>-3.7823073837469137</v>
      </c>
    </row>
    <row r="8" spans="1:5" x14ac:dyDescent="0.3">
      <c r="A8" s="4" t="s">
        <v>6</v>
      </c>
      <c r="B8" s="5">
        <v>256.27999999999997</v>
      </c>
      <c r="C8" s="5">
        <v>235.08095086</v>
      </c>
      <c r="D8" s="5">
        <f t="shared" si="0"/>
        <v>-21.199049139999971</v>
      </c>
      <c r="E8" s="6">
        <f t="shared" si="1"/>
        <v>-8.2718312548774673</v>
      </c>
    </row>
    <row r="9" spans="1:5" x14ac:dyDescent="0.3">
      <c r="A9" s="4" t="s">
        <v>7</v>
      </c>
      <c r="B9" s="5">
        <v>6903.3980000000001</v>
      </c>
      <c r="C9" s="5">
        <v>6820.217392210001</v>
      </c>
      <c r="D9" s="5">
        <f t="shared" si="0"/>
        <v>-83.180607789999158</v>
      </c>
      <c r="E9" s="6">
        <f t="shared" si="1"/>
        <v>-1.2049226741671153</v>
      </c>
    </row>
    <row r="10" spans="1:5" x14ac:dyDescent="0.3">
      <c r="A10" s="4" t="s">
        <v>8</v>
      </c>
      <c r="B10" s="5">
        <v>2401.3119999999999</v>
      </c>
      <c r="C10" s="5">
        <v>2233.5416381700002</v>
      </c>
      <c r="D10" s="5">
        <f t="shared" si="0"/>
        <v>-167.77036182999973</v>
      </c>
      <c r="E10" s="6">
        <f t="shared" si="1"/>
        <v>-6.9866123948074943</v>
      </c>
    </row>
    <row r="11" spans="1:5" x14ac:dyDescent="0.3">
      <c r="A11" s="4" t="s">
        <v>9</v>
      </c>
      <c r="B11" s="5">
        <v>1398.2560000000001</v>
      </c>
      <c r="C11" s="5">
        <v>1288.5447608599998</v>
      </c>
      <c r="D11" s="5">
        <f t="shared" si="0"/>
        <v>-109.71123914000032</v>
      </c>
      <c r="E11" s="6">
        <f t="shared" si="1"/>
        <v>-7.8462913186140666</v>
      </c>
    </row>
    <row r="12" spans="1:5" x14ac:dyDescent="0.3">
      <c r="A12" s="4" t="s">
        <v>10</v>
      </c>
      <c r="B12" s="5">
        <v>8511.2990000000009</v>
      </c>
      <c r="C12" s="5">
        <v>8285.0432745286671</v>
      </c>
      <c r="D12" s="5">
        <f t="shared" si="0"/>
        <v>-226.25572547133379</v>
      </c>
      <c r="E12" s="6">
        <f t="shared" si="1"/>
        <v>-2.6582984039373279</v>
      </c>
    </row>
    <row r="13" spans="1:5" ht="14.5" thickBot="1" x14ac:dyDescent="0.35">
      <c r="A13" s="8" t="s">
        <v>11</v>
      </c>
      <c r="B13" s="9">
        <v>4206.777</v>
      </c>
      <c r="C13" s="9">
        <v>4070.8758172700004</v>
      </c>
      <c r="D13" s="9">
        <f t="shared" si="0"/>
        <v>-135.90118272999962</v>
      </c>
      <c r="E13" s="10">
        <f t="shared" si="1"/>
        <v>-3.2305297554398442</v>
      </c>
    </row>
    <row r="14" spans="1:5" ht="14.5" thickBot="1" x14ac:dyDescent="0.35">
      <c r="A14" s="11" t="s">
        <v>12</v>
      </c>
      <c r="B14" s="12">
        <f>B13+B12+B11+B10+B9+B8+B7+B4</f>
        <v>30048.361000000001</v>
      </c>
      <c r="C14" s="12">
        <f t="shared" ref="C14:D14" si="2">C13+C12+C11+C10+C9+C8+C7+C4</f>
        <v>29106.598420665287</v>
      </c>
      <c r="D14" s="12">
        <f t="shared" si="2"/>
        <v>-941.76257933471288</v>
      </c>
      <c r="E14" s="13">
        <f>D14/B14*100</f>
        <v>-3.1341562334621607</v>
      </c>
    </row>
    <row r="15" spans="1:5" x14ac:dyDescent="0.3">
      <c r="A15" s="14" t="s">
        <v>92</v>
      </c>
      <c r="B15" s="15">
        <v>0.32633150271103956</v>
      </c>
      <c r="C15" s="15">
        <v>0.31610376357707076</v>
      </c>
      <c r="D15" s="81" t="str">
        <f>TEXT(+C15*100-B15*100,"0,0") &amp;" p.b."</f>
        <v>-1,0 p.b.</v>
      </c>
      <c r="E15" s="15" t="s">
        <v>13</v>
      </c>
    </row>
    <row r="16" spans="1:5" ht="15" customHeight="1" x14ac:dyDescent="0.3">
      <c r="A16" s="91" t="s">
        <v>14</v>
      </c>
      <c r="B16" s="91"/>
      <c r="C16" s="91"/>
      <c r="D16" s="91"/>
      <c r="E16" s="17" t="s">
        <v>18</v>
      </c>
    </row>
    <row r="17" spans="1:5" x14ac:dyDescent="0.3">
      <c r="A17" s="92"/>
      <c r="B17" s="92"/>
      <c r="C17" s="92"/>
      <c r="D17" s="92"/>
      <c r="E17" s="16"/>
    </row>
  </sheetData>
  <mergeCells count="6">
    <mergeCell ref="A16:D17"/>
    <mergeCell ref="B2:B3"/>
    <mergeCell ref="C2:C3"/>
    <mergeCell ref="A1:E1"/>
    <mergeCell ref="D2:D3"/>
    <mergeCell ref="E2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workbookViewId="0">
      <selection activeCell="A45" sqref="A45"/>
    </sheetView>
  </sheetViews>
  <sheetFormatPr defaultColWidth="9.1796875" defaultRowHeight="14" x14ac:dyDescent="0.3"/>
  <cols>
    <col min="1" max="1" width="65.26953125" style="1" customWidth="1"/>
    <col min="2" max="3" width="11.453125" style="1" customWidth="1"/>
    <col min="4" max="4" width="8.453125" style="1" customWidth="1"/>
    <col min="5" max="6" width="9.1796875" style="1"/>
    <col min="7" max="7" width="68.7265625" style="1" bestFit="1" customWidth="1"/>
    <col min="8" max="16384" width="9.1796875" style="1"/>
  </cols>
  <sheetData>
    <row r="1" spans="1:7" ht="15.75" customHeight="1" thickBot="1" x14ac:dyDescent="0.35">
      <c r="A1" s="48" t="s">
        <v>93</v>
      </c>
      <c r="B1" s="48"/>
      <c r="C1" s="48"/>
      <c r="D1" s="48"/>
      <c r="E1" s="38"/>
    </row>
    <row r="2" spans="1:7" ht="14.5" thickBot="1" x14ac:dyDescent="0.35">
      <c r="A2" s="39" t="s">
        <v>29</v>
      </c>
      <c r="B2" s="27" t="s">
        <v>28</v>
      </c>
      <c r="C2" s="27" t="s">
        <v>30</v>
      </c>
      <c r="D2" s="27" t="s">
        <v>0</v>
      </c>
      <c r="E2" s="38"/>
    </row>
    <row r="3" spans="1:7" x14ac:dyDescent="0.3">
      <c r="A3" s="52" t="s">
        <v>79</v>
      </c>
      <c r="B3" s="53">
        <f>+SUM(B4:B9)</f>
        <v>-429.07538972130317</v>
      </c>
      <c r="C3" s="53">
        <f t="shared" ref="C3:D3" si="0">+SUM(C4:C9)</f>
        <v>-335.77072678625859</v>
      </c>
      <c r="D3" s="53">
        <f t="shared" si="0"/>
        <v>93.304662935044576</v>
      </c>
      <c r="E3" s="38"/>
    </row>
    <row r="4" spans="1:7" x14ac:dyDescent="0.3">
      <c r="A4" s="40" t="s">
        <v>52</v>
      </c>
      <c r="B4" s="42">
        <v>-58.957985669359218</v>
      </c>
      <c r="C4" s="42">
        <v>-21.809633656188641</v>
      </c>
      <c r="D4" s="29">
        <f>+C4-B4</f>
        <v>37.14835201317058</v>
      </c>
      <c r="E4" s="38"/>
      <c r="F4" s="42"/>
    </row>
    <row r="5" spans="1:7" x14ac:dyDescent="0.3">
      <c r="A5" s="41" t="s">
        <v>71</v>
      </c>
      <c r="B5" s="42">
        <v>-135.401760487655</v>
      </c>
      <c r="C5" s="42">
        <v>-110.645850012773</v>
      </c>
      <c r="D5" s="29">
        <f t="shared" ref="D5:D28" si="1">+C5-B5</f>
        <v>24.755910474882</v>
      </c>
      <c r="E5" s="38"/>
    </row>
    <row r="6" spans="1:7" x14ac:dyDescent="0.3">
      <c r="A6" s="41" t="s">
        <v>66</v>
      </c>
      <c r="B6" s="42">
        <v>-41.371583945757493</v>
      </c>
      <c r="C6" s="42">
        <v>-20.648743262045777</v>
      </c>
      <c r="D6" s="29">
        <f t="shared" si="1"/>
        <v>20.722840683711716</v>
      </c>
      <c r="E6" s="38"/>
    </row>
    <row r="7" spans="1:7" x14ac:dyDescent="0.3">
      <c r="A7" s="43" t="s">
        <v>56</v>
      </c>
      <c r="B7" s="42">
        <v>-25.449000000000002</v>
      </c>
      <c r="C7" s="42">
        <v>-12.74</v>
      </c>
      <c r="D7" s="29">
        <f t="shared" si="1"/>
        <v>12.709000000000001</v>
      </c>
      <c r="E7" s="38"/>
    </row>
    <row r="8" spans="1:7" x14ac:dyDescent="0.3">
      <c r="A8" s="45" t="s">
        <v>69</v>
      </c>
      <c r="B8" s="42">
        <v>-22.249919671585499</v>
      </c>
      <c r="C8" s="42">
        <v>-11.788</v>
      </c>
      <c r="D8" s="29">
        <f t="shared" si="1"/>
        <v>10.461919671585498</v>
      </c>
      <c r="E8" s="38"/>
    </row>
    <row r="9" spans="1:7" x14ac:dyDescent="0.3">
      <c r="A9" s="45" t="s">
        <v>114</v>
      </c>
      <c r="B9" s="42">
        <f>+SUM(B10:B28)</f>
        <v>-145.64513994694596</v>
      </c>
      <c r="C9" s="42">
        <f>+SUM(C10:C28)</f>
        <v>-158.13849985525118</v>
      </c>
      <c r="D9" s="42">
        <f>+SUM(D10:D28)</f>
        <v>-12.49335990830523</v>
      </c>
      <c r="E9" s="38"/>
    </row>
    <row r="10" spans="1:7" x14ac:dyDescent="0.3">
      <c r="A10" s="108" t="s">
        <v>77</v>
      </c>
      <c r="B10" s="42">
        <v>112.419</v>
      </c>
      <c r="C10" s="42">
        <v>119.73872</v>
      </c>
      <c r="D10" s="29">
        <f t="shared" si="1"/>
        <v>7.3197200000000038</v>
      </c>
      <c r="E10" s="38"/>
    </row>
    <row r="11" spans="1:7" x14ac:dyDescent="0.3">
      <c r="A11" s="108" t="s">
        <v>70</v>
      </c>
      <c r="B11" s="42">
        <v>-41.654178652346133</v>
      </c>
      <c r="C11" s="42">
        <v>-37.791234859999996</v>
      </c>
      <c r="D11" s="29">
        <f t="shared" si="1"/>
        <v>3.8629437923461367</v>
      </c>
      <c r="E11" s="38"/>
    </row>
    <row r="12" spans="1:7" x14ac:dyDescent="0.3">
      <c r="A12" s="108" t="s">
        <v>59</v>
      </c>
      <c r="B12" s="42">
        <v>46.32293158246501</v>
      </c>
      <c r="C12" s="42">
        <v>48.789000000000001</v>
      </c>
      <c r="D12" s="29">
        <f t="shared" si="1"/>
        <v>2.4660684175349914</v>
      </c>
      <c r="E12" s="38"/>
    </row>
    <row r="13" spans="1:7" x14ac:dyDescent="0.3">
      <c r="A13" s="108" t="s">
        <v>55</v>
      </c>
      <c r="B13" s="42">
        <v>-19.100811875930855</v>
      </c>
      <c r="C13" s="42">
        <v>-18.964643301098818</v>
      </c>
      <c r="D13" s="29">
        <f t="shared" si="1"/>
        <v>0.13616857483203759</v>
      </c>
      <c r="E13" s="38"/>
      <c r="G13" s="44"/>
    </row>
    <row r="14" spans="1:7" x14ac:dyDescent="0.3">
      <c r="A14" s="108" t="s">
        <v>73</v>
      </c>
      <c r="B14" s="42">
        <v>-7.9660000000000002</v>
      </c>
      <c r="C14" s="42">
        <v>-9.7330000000000005</v>
      </c>
      <c r="D14" s="29">
        <f t="shared" si="1"/>
        <v>-1.7670000000000003</v>
      </c>
      <c r="E14" s="38"/>
    </row>
    <row r="15" spans="1:7" x14ac:dyDescent="0.3">
      <c r="A15" s="108" t="s">
        <v>75</v>
      </c>
      <c r="B15" s="42">
        <v>-77.087999999999994</v>
      </c>
      <c r="C15" s="42">
        <v>-81.02</v>
      </c>
      <c r="D15" s="29">
        <f t="shared" si="1"/>
        <v>-3.9320000000000022</v>
      </c>
      <c r="E15" s="38"/>
    </row>
    <row r="16" spans="1:7" x14ac:dyDescent="0.3">
      <c r="A16" s="108" t="s">
        <v>57</v>
      </c>
      <c r="B16" s="42">
        <v>-145.91042175793399</v>
      </c>
      <c r="C16" s="42">
        <v>-150.352</v>
      </c>
      <c r="D16" s="29">
        <f t="shared" si="1"/>
        <v>-4.441578242066015</v>
      </c>
      <c r="E16" s="38"/>
    </row>
    <row r="17" spans="1:6" x14ac:dyDescent="0.3">
      <c r="A17" s="108" t="s">
        <v>58</v>
      </c>
      <c r="B17" s="42">
        <v>14.698</v>
      </c>
      <c r="C17" s="42">
        <v>8.3142699299999983</v>
      </c>
      <c r="D17" s="29">
        <f t="shared" si="1"/>
        <v>-6.3837300700000021</v>
      </c>
      <c r="E17" s="38"/>
    </row>
    <row r="18" spans="1:6" x14ac:dyDescent="0.3">
      <c r="A18" s="108" t="s">
        <v>64</v>
      </c>
      <c r="B18" s="42">
        <v>26.672000000000001</v>
      </c>
      <c r="C18" s="42">
        <v>16.91804761904762</v>
      </c>
      <c r="D18" s="29">
        <f t="shared" si="1"/>
        <v>-9.7539523809523807</v>
      </c>
      <c r="E18" s="38"/>
    </row>
    <row r="19" spans="1:6" x14ac:dyDescent="0.3">
      <c r="A19" s="108" t="s">
        <v>53</v>
      </c>
      <c r="B19" s="42">
        <v>68.981999999999999</v>
      </c>
      <c r="C19" s="42">
        <v>68.981999999999999</v>
      </c>
      <c r="D19" s="29">
        <f t="shared" si="1"/>
        <v>0</v>
      </c>
      <c r="E19" s="38"/>
    </row>
    <row r="20" spans="1:6" x14ac:dyDescent="0.3">
      <c r="A20" s="108" t="s">
        <v>54</v>
      </c>
      <c r="B20" s="42">
        <v>-9.3418897968000003</v>
      </c>
      <c r="C20" s="42">
        <v>-9.3418897968000003</v>
      </c>
      <c r="D20" s="29">
        <f t="shared" si="1"/>
        <v>0</v>
      </c>
      <c r="E20" s="38"/>
    </row>
    <row r="21" spans="1:6" x14ac:dyDescent="0.3">
      <c r="A21" s="108" t="s">
        <v>67</v>
      </c>
      <c r="B21" s="42">
        <v>-6.2279265312000005</v>
      </c>
      <c r="C21" s="42">
        <v>-6.2279265312000005</v>
      </c>
      <c r="D21" s="29">
        <f t="shared" si="1"/>
        <v>0</v>
      </c>
      <c r="E21" s="38"/>
    </row>
    <row r="22" spans="1:6" x14ac:dyDescent="0.3">
      <c r="A22" s="108" t="s">
        <v>68</v>
      </c>
      <c r="B22" s="42">
        <v>-16.696999999999999</v>
      </c>
      <c r="C22" s="42">
        <v>-16.696999999999999</v>
      </c>
      <c r="D22" s="29">
        <f t="shared" si="1"/>
        <v>0</v>
      </c>
      <c r="E22" s="38"/>
    </row>
    <row r="23" spans="1:6" x14ac:dyDescent="0.3">
      <c r="A23" s="108" t="s">
        <v>74</v>
      </c>
      <c r="B23" s="42">
        <v>-19.49977402</v>
      </c>
      <c r="C23" s="42">
        <v>-19.49977402</v>
      </c>
      <c r="D23" s="29">
        <f t="shared" si="1"/>
        <v>0</v>
      </c>
      <c r="E23" s="38"/>
    </row>
    <row r="24" spans="1:6" x14ac:dyDescent="0.3">
      <c r="A24" s="108" t="s">
        <v>72</v>
      </c>
      <c r="B24" s="42">
        <v>-2.3862526760000002</v>
      </c>
      <c r="C24" s="42">
        <v>-2.3862526760000002</v>
      </c>
      <c r="D24" s="29">
        <f t="shared" si="1"/>
        <v>0</v>
      </c>
      <c r="E24" s="38"/>
    </row>
    <row r="25" spans="1:6" x14ac:dyDescent="0.3">
      <c r="A25" s="108" t="s">
        <v>89</v>
      </c>
      <c r="B25" s="42">
        <v>-33.623449219200005</v>
      </c>
      <c r="C25" s="42">
        <v>-33.623449219200005</v>
      </c>
      <c r="D25" s="29">
        <f t="shared" si="1"/>
        <v>0</v>
      </c>
      <c r="E25" s="38"/>
    </row>
    <row r="26" spans="1:6" x14ac:dyDescent="0.3">
      <c r="A26" s="108" t="s">
        <v>76</v>
      </c>
      <c r="B26" s="42">
        <v>-6.4560000000000004</v>
      </c>
      <c r="C26" s="42">
        <v>-6.4560000000000004</v>
      </c>
      <c r="D26" s="29">
        <f t="shared" si="1"/>
        <v>0</v>
      </c>
      <c r="E26" s="38"/>
    </row>
    <row r="27" spans="1:6" x14ac:dyDescent="0.3">
      <c r="A27" s="108" t="s">
        <v>115</v>
      </c>
      <c r="B27" s="42">
        <v>-28.077567000000002</v>
      </c>
      <c r="C27" s="42">
        <v>-28.077567000000002</v>
      </c>
      <c r="D27" s="29">
        <f t="shared" si="1"/>
        <v>0</v>
      </c>
      <c r="E27" s="38"/>
    </row>
    <row r="28" spans="1:6" x14ac:dyDescent="0.3">
      <c r="A28" s="109" t="s">
        <v>65</v>
      </c>
      <c r="B28" s="42">
        <v>-0.70979999999999999</v>
      </c>
      <c r="C28" s="42">
        <v>-0.70979999999999999</v>
      </c>
      <c r="D28" s="29">
        <f t="shared" si="1"/>
        <v>0</v>
      </c>
      <c r="E28" s="46"/>
    </row>
    <row r="29" spans="1:6" x14ac:dyDescent="0.3">
      <c r="A29" s="49" t="s">
        <v>78</v>
      </c>
      <c r="B29" s="50">
        <f>+SUM(B30:B39)</f>
        <v>0</v>
      </c>
      <c r="C29" s="50">
        <f>+SUM(C30:C33)</f>
        <v>-183.26193249523811</v>
      </c>
      <c r="D29" s="50">
        <f>+SUM(D30:D33)</f>
        <v>-183.26193249523811</v>
      </c>
      <c r="E29" s="44"/>
      <c r="F29" s="82"/>
    </row>
    <row r="30" spans="1:6" x14ac:dyDescent="0.3">
      <c r="A30" s="47" t="s">
        <v>80</v>
      </c>
      <c r="B30" s="44">
        <v>0</v>
      </c>
      <c r="C30" s="44">
        <v>73.742000000000004</v>
      </c>
      <c r="D30" s="44">
        <f t="shared" ref="D30:D39" si="2">C30-B30</f>
        <v>73.742000000000004</v>
      </c>
      <c r="E30" s="44"/>
      <c r="F30" s="82"/>
    </row>
    <row r="31" spans="1:6" x14ac:dyDescent="0.3">
      <c r="A31" s="47" t="s">
        <v>85</v>
      </c>
      <c r="B31" s="44">
        <v>0</v>
      </c>
      <c r="C31" s="44">
        <v>-4.5</v>
      </c>
      <c r="D31" s="44">
        <f>C31-B31</f>
        <v>-4.5</v>
      </c>
      <c r="E31" s="44"/>
      <c r="F31" s="82"/>
    </row>
    <row r="32" spans="1:6" x14ac:dyDescent="0.3">
      <c r="A32" s="47" t="s">
        <v>84</v>
      </c>
      <c r="B32" s="44">
        <f>+SUM(B33:B39)</f>
        <v>0</v>
      </c>
      <c r="C32" s="44">
        <v>-119.739</v>
      </c>
      <c r="D32" s="44">
        <f>C32-B32</f>
        <v>-119.739</v>
      </c>
      <c r="E32" s="44"/>
      <c r="F32" s="82"/>
    </row>
    <row r="33" spans="1:6" x14ac:dyDescent="0.3">
      <c r="A33" s="47" t="s">
        <v>90</v>
      </c>
      <c r="B33" s="84">
        <v>0</v>
      </c>
      <c r="C33" s="84">
        <v>-132.7649324952381</v>
      </c>
      <c r="D33" s="84">
        <f t="shared" si="2"/>
        <v>-132.7649324952381</v>
      </c>
      <c r="E33" s="44"/>
      <c r="F33" s="82"/>
    </row>
    <row r="34" spans="1:6" x14ac:dyDescent="0.3">
      <c r="A34" s="83" t="s">
        <v>81</v>
      </c>
      <c r="B34" s="84">
        <v>0</v>
      </c>
      <c r="C34" s="84">
        <v>-13.1</v>
      </c>
      <c r="D34" s="84">
        <f t="shared" si="2"/>
        <v>-13.1</v>
      </c>
      <c r="E34" s="44"/>
      <c r="F34" s="82"/>
    </row>
    <row r="35" spans="1:6" x14ac:dyDescent="0.3">
      <c r="A35" s="83" t="s">
        <v>82</v>
      </c>
      <c r="B35" s="84">
        <v>0</v>
      </c>
      <c r="C35" s="84">
        <v>-0.74199999999999999</v>
      </c>
      <c r="D35" s="84">
        <f t="shared" si="2"/>
        <v>-0.74199999999999999</v>
      </c>
      <c r="E35" s="44"/>
      <c r="F35" s="82"/>
    </row>
    <row r="36" spans="1:6" x14ac:dyDescent="0.3">
      <c r="A36" s="83" t="s">
        <v>83</v>
      </c>
      <c r="B36" s="84">
        <v>0</v>
      </c>
      <c r="C36" s="84">
        <v>-57.386900066349199</v>
      </c>
      <c r="D36" s="84">
        <f t="shared" si="2"/>
        <v>-57.386900066349199</v>
      </c>
      <c r="E36" s="44"/>
      <c r="F36" s="82"/>
    </row>
    <row r="37" spans="1:6" x14ac:dyDescent="0.3">
      <c r="A37" s="83" t="s">
        <v>86</v>
      </c>
      <c r="B37" s="84">
        <v>0</v>
      </c>
      <c r="C37" s="84">
        <v>-23.684417639999999</v>
      </c>
      <c r="D37" s="84">
        <f t="shared" si="2"/>
        <v>-23.684417639999999</v>
      </c>
      <c r="E37" s="44"/>
      <c r="F37" s="82"/>
    </row>
    <row r="38" spans="1:6" x14ac:dyDescent="0.3">
      <c r="A38" s="83" t="s">
        <v>87</v>
      </c>
      <c r="B38" s="84">
        <v>0</v>
      </c>
      <c r="C38" s="84">
        <v>-4.8359186490476205</v>
      </c>
      <c r="D38" s="84">
        <f t="shared" si="2"/>
        <v>-4.8359186490476205</v>
      </c>
      <c r="E38" s="44"/>
      <c r="F38" s="82"/>
    </row>
    <row r="39" spans="1:6" ht="14.5" thickBot="1" x14ac:dyDescent="0.35">
      <c r="A39" s="83" t="s">
        <v>88</v>
      </c>
      <c r="B39" s="84">
        <v>0</v>
      </c>
      <c r="C39" s="84">
        <v>-33.015696139841296</v>
      </c>
      <c r="D39" s="84">
        <f t="shared" si="2"/>
        <v>-33.015696139841296</v>
      </c>
      <c r="E39" s="44"/>
      <c r="F39" s="82"/>
    </row>
    <row r="40" spans="1:6" ht="14.5" thickBot="1" x14ac:dyDescent="0.35">
      <c r="A40" s="78" t="s">
        <v>46</v>
      </c>
      <c r="B40" s="79">
        <f>+B3+B29</f>
        <v>-429.07538972130317</v>
      </c>
      <c r="C40" s="79">
        <f>+C3+C29</f>
        <v>-519.03265928149676</v>
      </c>
      <c r="D40" s="79">
        <f>+D3+D29</f>
        <v>-89.957269560193538</v>
      </c>
      <c r="E40" s="44"/>
    </row>
    <row r="41" spans="1:6" x14ac:dyDescent="0.3">
      <c r="B41" s="44"/>
      <c r="C41" s="44"/>
      <c r="D41" s="51" t="s">
        <v>18</v>
      </c>
      <c r="E41" s="44"/>
    </row>
    <row r="42" spans="1:6" x14ac:dyDescent="0.3">
      <c r="B42" s="44"/>
      <c r="C42" s="44"/>
      <c r="D42" s="44"/>
      <c r="E42" s="44"/>
    </row>
    <row r="43" spans="1:6" x14ac:dyDescent="0.3">
      <c r="B43" s="44"/>
      <c r="C43" s="44"/>
      <c r="D43" s="44"/>
      <c r="E43" s="44"/>
      <c r="F43" s="82"/>
    </row>
    <row r="44" spans="1:6" x14ac:dyDescent="0.3">
      <c r="F44" s="82"/>
    </row>
    <row r="45" spans="1:6" x14ac:dyDescent="0.3">
      <c r="F45" s="82"/>
    </row>
    <row r="46" spans="1:6" x14ac:dyDescent="0.3">
      <c r="F46" s="82"/>
    </row>
    <row r="49" spans="6:6" x14ac:dyDescent="0.3">
      <c r="F49" s="82"/>
    </row>
    <row r="50" spans="6:6" x14ac:dyDescent="0.3">
      <c r="F50" s="82"/>
    </row>
    <row r="51" spans="6:6" x14ac:dyDescent="0.3">
      <c r="F51" s="8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workbookViewId="0">
      <selection activeCell="J37" sqref="J37"/>
    </sheetView>
  </sheetViews>
  <sheetFormatPr defaultColWidth="9.1796875" defaultRowHeight="14" x14ac:dyDescent="0.3"/>
  <cols>
    <col min="1" max="1" width="26.54296875" style="1" customWidth="1"/>
    <col min="2" max="7" width="12.26953125" style="1" customWidth="1"/>
    <col min="8" max="16384" width="9.1796875" style="1"/>
  </cols>
  <sheetData>
    <row r="1" spans="1:7" ht="14.5" thickBot="1" x14ac:dyDescent="0.35">
      <c r="A1" s="98" t="s">
        <v>94</v>
      </c>
      <c r="B1" s="98"/>
      <c r="C1" s="98"/>
      <c r="D1" s="98"/>
      <c r="E1" s="98"/>
      <c r="F1" s="98"/>
      <c r="G1" s="98"/>
    </row>
    <row r="2" spans="1:7" ht="26.5" thickBot="1" x14ac:dyDescent="0.35">
      <c r="A2" s="70"/>
      <c r="B2" s="71" t="s">
        <v>31</v>
      </c>
      <c r="C2" s="72" t="s">
        <v>32</v>
      </c>
      <c r="D2" s="72" t="s">
        <v>33</v>
      </c>
      <c r="E2" s="72" t="s">
        <v>60</v>
      </c>
      <c r="F2" s="72" t="s">
        <v>62</v>
      </c>
      <c r="G2" s="71" t="s">
        <v>34</v>
      </c>
    </row>
    <row r="3" spans="1:7" x14ac:dyDescent="0.3">
      <c r="A3" s="20" t="s">
        <v>15</v>
      </c>
      <c r="B3" s="34">
        <v>-93.946199348466308</v>
      </c>
      <c r="C3" s="34">
        <v>-6.7369123649137403</v>
      </c>
      <c r="D3" s="34">
        <v>0</v>
      </c>
      <c r="E3" s="28">
        <v>0</v>
      </c>
      <c r="F3" s="28">
        <v>0</v>
      </c>
      <c r="G3" s="69">
        <f>SUM(B3:F3)</f>
        <v>-100.68311171338004</v>
      </c>
    </row>
    <row r="4" spans="1:7" x14ac:dyDescent="0.3">
      <c r="A4" s="20" t="s">
        <v>35</v>
      </c>
      <c r="B4" s="34">
        <v>-5.3057446843119473</v>
      </c>
      <c r="C4" s="34">
        <v>14.341792044311942</v>
      </c>
      <c r="D4" s="34">
        <v>-1</v>
      </c>
      <c r="E4" s="28">
        <v>0</v>
      </c>
      <c r="F4" s="28">
        <v>0</v>
      </c>
      <c r="G4" s="69">
        <f t="shared" ref="G4:G20" si="0">SUM(B4:F4)</f>
        <v>8.0360473599999942</v>
      </c>
    </row>
    <row r="5" spans="1:7" x14ac:dyDescent="0.3">
      <c r="A5" s="20" t="s">
        <v>19</v>
      </c>
      <c r="B5" s="34">
        <v>-217.34970984601262</v>
      </c>
      <c r="C5" s="34">
        <v>115.08636096601207</v>
      </c>
      <c r="D5" s="34">
        <v>24.728999999999999</v>
      </c>
      <c r="E5" s="34">
        <v>0</v>
      </c>
      <c r="F5" s="34">
        <v>-27.562999999999999</v>
      </c>
      <c r="G5" s="69">
        <f t="shared" si="0"/>
        <v>-105.09734888000055</v>
      </c>
    </row>
    <row r="6" spans="1:7" x14ac:dyDescent="0.3">
      <c r="A6" s="20" t="s">
        <v>16</v>
      </c>
      <c r="B6" s="34">
        <v>-16.449131549750909</v>
      </c>
      <c r="C6" s="34">
        <v>-1.4988485002490644</v>
      </c>
      <c r="D6" s="34">
        <v>0</v>
      </c>
      <c r="E6" s="34">
        <v>-3.2565</v>
      </c>
      <c r="F6" s="34">
        <v>5.4309100000027683E-3</v>
      </c>
      <c r="G6" s="69">
        <f t="shared" si="0"/>
        <v>-21.199049139999971</v>
      </c>
    </row>
    <row r="7" spans="1:7" x14ac:dyDescent="0.3">
      <c r="A7" s="20" t="s">
        <v>20</v>
      </c>
      <c r="B7" s="34">
        <v>-108.50327370721146</v>
      </c>
      <c r="C7" s="34">
        <v>-14.548195301601012</v>
      </c>
      <c r="D7" s="34">
        <v>-9</v>
      </c>
      <c r="E7" s="34">
        <v>0</v>
      </c>
      <c r="F7" s="34">
        <v>48.870861218814255</v>
      </c>
      <c r="G7" s="69">
        <f t="shared" si="0"/>
        <v>-83.180607789998234</v>
      </c>
    </row>
    <row r="8" spans="1:7" x14ac:dyDescent="0.3">
      <c r="A8" s="20" t="s">
        <v>8</v>
      </c>
      <c r="B8" s="34">
        <v>-109.74595015892966</v>
      </c>
      <c r="C8" s="34">
        <v>-32.524411671070247</v>
      </c>
      <c r="D8" s="34">
        <v>0</v>
      </c>
      <c r="E8" s="34">
        <v>-25.5</v>
      </c>
      <c r="F8" s="34">
        <v>0</v>
      </c>
      <c r="G8" s="69">
        <f t="shared" si="0"/>
        <v>-167.7703618299999</v>
      </c>
    </row>
    <row r="9" spans="1:7" x14ac:dyDescent="0.3">
      <c r="A9" s="35" t="s">
        <v>36</v>
      </c>
      <c r="B9" s="34">
        <v>-83.372583995794997</v>
      </c>
      <c r="C9" s="34">
        <v>-39.472911104204911</v>
      </c>
      <c r="D9" s="28">
        <v>0</v>
      </c>
      <c r="E9" s="34">
        <v>0</v>
      </c>
      <c r="F9" s="34">
        <v>0</v>
      </c>
      <c r="G9" s="69">
        <f t="shared" si="0"/>
        <v>-122.84549509999991</v>
      </c>
    </row>
    <row r="10" spans="1:7" x14ac:dyDescent="0.3">
      <c r="A10" s="35" t="s">
        <v>37</v>
      </c>
      <c r="B10" s="34">
        <v>-5.3637547744978278</v>
      </c>
      <c r="C10" s="34">
        <v>-6.8980910255021222</v>
      </c>
      <c r="D10" s="28">
        <v>0</v>
      </c>
      <c r="E10" s="34">
        <v>0</v>
      </c>
      <c r="F10" s="34">
        <v>0</v>
      </c>
      <c r="G10" s="69">
        <f t="shared" si="0"/>
        <v>-12.26184579999995</v>
      </c>
    </row>
    <row r="11" spans="1:7" x14ac:dyDescent="0.3">
      <c r="A11" s="35" t="s">
        <v>38</v>
      </c>
      <c r="B11" s="34">
        <v>-1.4760816849373162</v>
      </c>
      <c r="C11" s="34">
        <v>-2.0276198050626966</v>
      </c>
      <c r="D11" s="34">
        <v>0</v>
      </c>
      <c r="E11" s="34">
        <v>0</v>
      </c>
      <c r="F11" s="34">
        <v>0</v>
      </c>
      <c r="G11" s="69">
        <f t="shared" si="0"/>
        <v>-3.5037014900000125</v>
      </c>
    </row>
    <row r="12" spans="1:7" x14ac:dyDescent="0.3">
      <c r="A12" s="35" t="s">
        <v>39</v>
      </c>
      <c r="B12" s="34">
        <v>-0.11848620029990477</v>
      </c>
      <c r="C12" s="34">
        <v>-0.12134208970009641</v>
      </c>
      <c r="D12" s="34">
        <v>0</v>
      </c>
      <c r="E12" s="34">
        <v>0</v>
      </c>
      <c r="F12" s="34">
        <v>0</v>
      </c>
      <c r="G12" s="69">
        <f t="shared" si="0"/>
        <v>-0.23982829000000117</v>
      </c>
    </row>
    <row r="13" spans="1:7" x14ac:dyDescent="0.3">
      <c r="A13" s="35" t="s">
        <v>40</v>
      </c>
      <c r="B13" s="34">
        <v>-18.525129769061582</v>
      </c>
      <c r="C13" s="34">
        <v>15.885397509061532</v>
      </c>
      <c r="D13" s="34">
        <v>0</v>
      </c>
      <c r="E13" s="34">
        <v>-25.5</v>
      </c>
      <c r="F13" s="34">
        <v>0</v>
      </c>
      <c r="G13" s="69">
        <f t="shared" si="0"/>
        <v>-28.139732260000052</v>
      </c>
    </row>
    <row r="14" spans="1:7" x14ac:dyDescent="0.3">
      <c r="A14" s="35" t="s">
        <v>41</v>
      </c>
      <c r="B14" s="34">
        <v>-0.2937054064200848</v>
      </c>
      <c r="C14" s="34">
        <v>0.12650686642008344</v>
      </c>
      <c r="D14" s="34">
        <v>0</v>
      </c>
      <c r="E14" s="28">
        <v>0</v>
      </c>
      <c r="F14" s="28">
        <v>0</v>
      </c>
      <c r="G14" s="69">
        <f t="shared" si="0"/>
        <v>-0.16719854000000137</v>
      </c>
    </row>
    <row r="15" spans="1:7" x14ac:dyDescent="0.3">
      <c r="A15" s="35" t="s">
        <v>42</v>
      </c>
      <c r="B15" s="34">
        <v>-0.58921418158187944</v>
      </c>
      <c r="C15" s="34">
        <v>-2.221622841812073E-2</v>
      </c>
      <c r="D15" s="34">
        <v>0</v>
      </c>
      <c r="E15" s="28">
        <v>0</v>
      </c>
      <c r="F15" s="28">
        <v>0</v>
      </c>
      <c r="G15" s="69">
        <f t="shared" si="0"/>
        <v>-0.6114304100000002</v>
      </c>
    </row>
    <row r="16" spans="1:7" x14ac:dyDescent="0.3">
      <c r="A16" s="35" t="s">
        <v>43</v>
      </c>
      <c r="B16" s="34">
        <v>-6.9941463360906359E-3</v>
      </c>
      <c r="C16" s="34">
        <v>5.864206336090646E-3</v>
      </c>
      <c r="D16" s="34">
        <v>0</v>
      </c>
      <c r="E16" s="34">
        <v>0</v>
      </c>
      <c r="F16" s="34">
        <v>0</v>
      </c>
      <c r="G16" s="69">
        <f t="shared" si="0"/>
        <v>-1.1299399999999899E-3</v>
      </c>
    </row>
    <row r="17" spans="1:7" x14ac:dyDescent="0.3">
      <c r="A17" s="21" t="s">
        <v>17</v>
      </c>
      <c r="B17" s="36">
        <v>-42.913486079307141</v>
      </c>
      <c r="C17" s="36">
        <v>35.222264579307009</v>
      </c>
      <c r="D17" s="36">
        <v>-102.75241764</v>
      </c>
      <c r="E17" s="36">
        <v>-1.3175999999999999</v>
      </c>
      <c r="F17" s="36">
        <v>2.0499999999999998</v>
      </c>
      <c r="G17" s="37">
        <f t="shared" si="0"/>
        <v>-109.71123914000013</v>
      </c>
    </row>
    <row r="18" spans="1:7" x14ac:dyDescent="0.3">
      <c r="A18" s="28" t="s">
        <v>44</v>
      </c>
      <c r="B18" s="34">
        <v>-228.42316356663986</v>
      </c>
      <c r="C18" s="34">
        <v>-40.143129563044361</v>
      </c>
      <c r="D18" s="34">
        <v>-95.238514855238108</v>
      </c>
      <c r="E18" s="34">
        <v>109.366</v>
      </c>
      <c r="F18" s="34">
        <v>28.183082513587298</v>
      </c>
      <c r="G18" s="69">
        <f t="shared" si="0"/>
        <v>-226.25572547133504</v>
      </c>
    </row>
    <row r="19" spans="1:7" ht="14.5" thickBot="1" x14ac:dyDescent="0.35">
      <c r="A19" s="73" t="s">
        <v>45</v>
      </c>
      <c r="B19" s="74">
        <v>-112.89995930813599</v>
      </c>
      <c r="C19" s="74">
        <v>-23.00122342186399</v>
      </c>
      <c r="D19" s="74">
        <v>0</v>
      </c>
      <c r="E19" s="73">
        <v>0</v>
      </c>
      <c r="F19" s="73">
        <v>0</v>
      </c>
      <c r="G19" s="75">
        <f t="shared" si="0"/>
        <v>-135.90118272999999</v>
      </c>
    </row>
    <row r="20" spans="1:7" ht="14.5" thickBot="1" x14ac:dyDescent="0.35">
      <c r="A20" s="76" t="s">
        <v>12</v>
      </c>
      <c r="B20" s="77">
        <f>SUM(B3:B8,B17:B19)</f>
        <v>-935.53661824876599</v>
      </c>
      <c r="C20" s="77">
        <f t="shared" ref="C20:F20" si="1">SUM(C3:C8,C17:C19)</f>
        <v>46.197696766888605</v>
      </c>
      <c r="D20" s="77">
        <f t="shared" si="1"/>
        <v>-183.26193249523811</v>
      </c>
      <c r="E20" s="77">
        <f t="shared" si="1"/>
        <v>79.291899999999998</v>
      </c>
      <c r="F20" s="77">
        <f t="shared" si="1"/>
        <v>51.54637464240156</v>
      </c>
      <c r="G20" s="77">
        <f t="shared" si="0"/>
        <v>-941.76257933471402</v>
      </c>
    </row>
    <row r="22" spans="1:7" x14ac:dyDescent="0.3">
      <c r="A22" s="68"/>
      <c r="B22" s="110" t="str">
        <f>B2</f>
        <v>makro</v>
      </c>
      <c r="C22" s="110" t="str">
        <f t="shared" ref="C22:G22" si="2">C2</f>
        <v>EDS</v>
      </c>
      <c r="D22" s="110" t="str">
        <f t="shared" si="2"/>
        <v>nová legislatíva</v>
      </c>
      <c r="E22" s="110" t="str">
        <f t="shared" si="2"/>
        <v>jednorazové faktory</v>
      </c>
      <c r="F22" s="110" t="str">
        <f t="shared" si="2"/>
        <v>ostatné faktory</v>
      </c>
      <c r="G22" s="110" t="str">
        <f t="shared" si="2"/>
        <v>spolu</v>
      </c>
    </row>
    <row r="23" spans="1:7" x14ac:dyDescent="0.3">
      <c r="A23" s="67" t="s">
        <v>101</v>
      </c>
      <c r="B23" s="111">
        <f>SUM(B3,B18:B19)</f>
        <v>-435.26932222324217</v>
      </c>
      <c r="C23" s="111">
        <f t="shared" ref="C23:F23" si="3">SUM(C3,C18:C19)</f>
        <v>-69.881265349822087</v>
      </c>
      <c r="D23" s="111">
        <f t="shared" si="3"/>
        <v>-95.238514855238108</v>
      </c>
      <c r="E23" s="111">
        <f t="shared" si="3"/>
        <v>109.366</v>
      </c>
      <c r="F23" s="111">
        <f t="shared" si="3"/>
        <v>28.183082513587298</v>
      </c>
      <c r="G23" s="111">
        <f>SUM(B23:F23)</f>
        <v>-462.84001991471513</v>
      </c>
    </row>
    <row r="24" spans="1:7" x14ac:dyDescent="0.3">
      <c r="A24" s="67" t="s">
        <v>102</v>
      </c>
      <c r="B24" s="111">
        <f>SUM(B4,B5,B6)</f>
        <v>-239.10458608007548</v>
      </c>
      <c r="C24" s="111">
        <f t="shared" ref="C24:F24" si="4">SUM(C4,C5,C6)</f>
        <v>127.92930451007493</v>
      </c>
      <c r="D24" s="111">
        <f t="shared" si="4"/>
        <v>23.728999999999999</v>
      </c>
      <c r="E24" s="111">
        <f t="shared" si="4"/>
        <v>-3.2565</v>
      </c>
      <c r="F24" s="111">
        <f t="shared" si="4"/>
        <v>-27.557569089999998</v>
      </c>
      <c r="G24" s="111">
        <f>SUM(B24:F24)</f>
        <v>-118.26035066000055</v>
      </c>
    </row>
    <row r="25" spans="1:7" x14ac:dyDescent="0.3">
      <c r="A25" s="67" t="s">
        <v>103</v>
      </c>
      <c r="B25" s="111">
        <f>SUM(B7:B8)</f>
        <v>-218.24922386614111</v>
      </c>
      <c r="C25" s="111">
        <f t="shared" ref="C25:F25" si="5">SUM(C7:C8)</f>
        <v>-47.072606972671259</v>
      </c>
      <c r="D25" s="111">
        <f t="shared" si="5"/>
        <v>-9</v>
      </c>
      <c r="E25" s="111">
        <f t="shared" si="5"/>
        <v>-25.5</v>
      </c>
      <c r="F25" s="111">
        <f t="shared" si="5"/>
        <v>48.870861218814255</v>
      </c>
      <c r="G25" s="111">
        <f>SUM(B25:F25)</f>
        <v>-250.95096961999815</v>
      </c>
    </row>
    <row r="26" spans="1:7" x14ac:dyDescent="0.3">
      <c r="A26" s="68" t="s">
        <v>17</v>
      </c>
      <c r="B26" s="112">
        <f>B17</f>
        <v>-42.913486079307141</v>
      </c>
      <c r="C26" s="112">
        <f t="shared" ref="C26:G26" si="6">C17</f>
        <v>35.222264579307009</v>
      </c>
      <c r="D26" s="112">
        <f t="shared" si="6"/>
        <v>-102.75241764</v>
      </c>
      <c r="E26" s="112">
        <f t="shared" si="6"/>
        <v>-1.3175999999999999</v>
      </c>
      <c r="F26" s="112">
        <f t="shared" si="6"/>
        <v>2.0499999999999998</v>
      </c>
      <c r="G26" s="112">
        <f t="shared" si="6"/>
        <v>-109.71123914000013</v>
      </c>
    </row>
  </sheetData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showGridLines="0" workbookViewId="0">
      <selection activeCell="A42" sqref="A42"/>
    </sheetView>
  </sheetViews>
  <sheetFormatPr defaultRowHeight="14.5" x14ac:dyDescent="0.35"/>
  <cols>
    <col min="1" max="1" width="32.26953125" customWidth="1"/>
    <col min="5" max="5" width="10.54296875" customWidth="1"/>
  </cols>
  <sheetData>
    <row r="1" spans="1:7" x14ac:dyDescent="0.35">
      <c r="A1" s="65" t="s">
        <v>50</v>
      </c>
      <c r="B1" s="65"/>
      <c r="C1" s="65"/>
      <c r="D1" s="65"/>
      <c r="E1" s="65"/>
      <c r="F1" s="65"/>
      <c r="G1" s="65"/>
    </row>
    <row r="2" spans="1:7" ht="26" x14ac:dyDescent="0.35">
      <c r="A2" s="31"/>
      <c r="B2" s="32" t="s">
        <v>31</v>
      </c>
      <c r="C2" s="33" t="s">
        <v>51</v>
      </c>
      <c r="D2" s="33" t="s">
        <v>33</v>
      </c>
      <c r="E2" s="33" t="s">
        <v>60</v>
      </c>
      <c r="F2" s="33" t="s">
        <v>61</v>
      </c>
      <c r="G2" s="32" t="s">
        <v>34</v>
      </c>
    </row>
    <row r="3" spans="1:7" x14ac:dyDescent="0.35">
      <c r="A3" s="85">
        <v>2020</v>
      </c>
      <c r="B3" s="66">
        <v>-935.5366182487661</v>
      </c>
      <c r="C3" s="66">
        <v>46.197696766888605</v>
      </c>
      <c r="D3" s="66">
        <v>-183.26193249523811</v>
      </c>
      <c r="E3" s="66">
        <v>79.291899999999998</v>
      </c>
      <c r="F3" s="66">
        <v>51.546374642401553</v>
      </c>
      <c r="G3" s="66">
        <v>-941.76257933471402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I8" sqref="I8"/>
    </sheetView>
  </sheetViews>
  <sheetFormatPr defaultRowHeight="13" x14ac:dyDescent="0.3"/>
  <cols>
    <col min="1" max="1" width="55.36328125" style="67" bestFit="1" customWidth="1"/>
    <col min="2" max="2" width="12.7265625" style="67" customWidth="1"/>
    <col min="3" max="3" width="11.1796875" style="67" customWidth="1"/>
    <col min="4" max="4" width="13.54296875" style="67" customWidth="1"/>
    <col min="5" max="16384" width="8.7265625" style="67"/>
  </cols>
  <sheetData>
    <row r="1" spans="1:4" x14ac:dyDescent="0.3">
      <c r="A1" s="80" t="s">
        <v>104</v>
      </c>
      <c r="B1" s="68"/>
      <c r="C1" s="68"/>
      <c r="D1" s="68"/>
    </row>
    <row r="2" spans="1:4" s="104" customFormat="1" ht="26" x14ac:dyDescent="0.3">
      <c r="A2" s="106"/>
      <c r="B2" s="106" t="s">
        <v>105</v>
      </c>
      <c r="C2" s="106" t="s">
        <v>106</v>
      </c>
      <c r="D2" s="106" t="s">
        <v>107</v>
      </c>
    </row>
    <row r="3" spans="1:4" x14ac:dyDescent="0.3">
      <c r="A3" s="67" t="s">
        <v>108</v>
      </c>
      <c r="B3" s="105">
        <v>4.2038658559878428</v>
      </c>
      <c r="C3" s="105">
        <v>-2.0933771150747731</v>
      </c>
      <c r="D3" s="105">
        <f>C3+-B3</f>
        <v>-6.2972429710626159</v>
      </c>
    </row>
    <row r="4" spans="1:4" x14ac:dyDescent="0.3">
      <c r="A4" s="67" t="s">
        <v>109</v>
      </c>
      <c r="B4" s="105">
        <v>2.2595578313909641</v>
      </c>
      <c r="C4" s="105">
        <v>-4.3587538079271866</v>
      </c>
      <c r="D4" s="105">
        <f t="shared" ref="D4:D8" si="0">C4+-B4</f>
        <v>-6.6183116393181507</v>
      </c>
    </row>
    <row r="5" spans="1:4" x14ac:dyDescent="0.3">
      <c r="A5" s="67" t="s">
        <v>110</v>
      </c>
      <c r="B5" s="105">
        <v>2.1077947908809733</v>
      </c>
      <c r="C5" s="105">
        <v>-1.2821396281999569</v>
      </c>
      <c r="D5" s="105">
        <f t="shared" si="0"/>
        <v>-3.3899344190809302</v>
      </c>
    </row>
    <row r="6" spans="1:4" x14ac:dyDescent="0.3">
      <c r="A6" s="67" t="s">
        <v>111</v>
      </c>
      <c r="B6" s="105">
        <v>4.6483518428233728</v>
      </c>
      <c r="C6" s="105">
        <v>1.0218345641093585</v>
      </c>
      <c r="D6" s="105">
        <f t="shared" si="0"/>
        <v>-3.6265172787140143</v>
      </c>
    </row>
    <row r="7" spans="1:4" x14ac:dyDescent="0.3">
      <c r="A7" s="67" t="s">
        <v>112</v>
      </c>
      <c r="B7" s="105">
        <v>4.9439238994886523</v>
      </c>
      <c r="C7" s="105">
        <v>1.8639772727639468</v>
      </c>
      <c r="D7" s="105">
        <f t="shared" si="0"/>
        <v>-3.0799466267247055</v>
      </c>
    </row>
    <row r="8" spans="1:4" x14ac:dyDescent="0.3">
      <c r="A8" s="68" t="s">
        <v>113</v>
      </c>
      <c r="B8" s="107">
        <v>-8.0457674289014278</v>
      </c>
      <c r="C8" s="107">
        <v>-20.651706855447642</v>
      </c>
      <c r="D8" s="107">
        <f t="shared" si="0"/>
        <v>-12.605939426546215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45" sqref="A45"/>
    </sheetView>
  </sheetViews>
  <sheetFormatPr defaultColWidth="9.1796875" defaultRowHeight="13" x14ac:dyDescent="0.3"/>
  <cols>
    <col min="1" max="1" width="24.453125" style="18" customWidth="1"/>
    <col min="2" max="5" width="16.1796875" style="18" customWidth="1"/>
    <col min="6" max="16384" width="9.1796875" style="18"/>
  </cols>
  <sheetData>
    <row r="1" spans="1:5" ht="14.5" thickBot="1" x14ac:dyDescent="0.35">
      <c r="A1" s="99" t="s">
        <v>116</v>
      </c>
      <c r="B1" s="99"/>
      <c r="C1" s="99"/>
      <c r="D1" s="99"/>
      <c r="E1" s="99"/>
    </row>
    <row r="2" spans="1:5" ht="14.5" thickBot="1" x14ac:dyDescent="0.35">
      <c r="A2" s="54"/>
      <c r="B2" s="100" t="s">
        <v>48</v>
      </c>
      <c r="C2" s="101"/>
      <c r="D2" s="100" t="s">
        <v>49</v>
      </c>
      <c r="E2" s="102"/>
    </row>
    <row r="3" spans="1:5" ht="26.5" thickBot="1" x14ac:dyDescent="0.35">
      <c r="A3" s="22"/>
      <c r="B3" s="59" t="s">
        <v>21</v>
      </c>
      <c r="C3" s="60" t="s">
        <v>22</v>
      </c>
      <c r="D3" s="55" t="s">
        <v>21</v>
      </c>
      <c r="E3" s="26" t="s">
        <v>22</v>
      </c>
    </row>
    <row r="4" spans="1:5" x14ac:dyDescent="0.3">
      <c r="A4" s="18" t="s">
        <v>23</v>
      </c>
      <c r="B4" s="61">
        <v>-941.76257933471402</v>
      </c>
      <c r="C4" s="62">
        <v>-956.81337536471415</v>
      </c>
      <c r="D4" s="56">
        <v>-3.1341562334621647</v>
      </c>
      <c r="E4" s="23">
        <v>-3.1842448091086037</v>
      </c>
    </row>
    <row r="5" spans="1:5" x14ac:dyDescent="0.3">
      <c r="A5" s="18" t="s">
        <v>24</v>
      </c>
      <c r="B5" s="61">
        <v>46.197696766888605</v>
      </c>
      <c r="C5" s="62">
        <v>34.259908882618646</v>
      </c>
      <c r="D5" s="57">
        <v>0.15374448132757923</v>
      </c>
      <c r="E5" s="24">
        <v>0.11401589884592589</v>
      </c>
    </row>
    <row r="6" spans="1:5" x14ac:dyDescent="0.3">
      <c r="A6" s="18" t="s">
        <v>25</v>
      </c>
      <c r="B6" s="61">
        <v>-935.53661824876599</v>
      </c>
      <c r="C6" s="62">
        <v>-938.64962639449629</v>
      </c>
      <c r="D6" s="57">
        <v>-3.1134364308548008</v>
      </c>
      <c r="E6" s="24">
        <v>-3.1237964240195875</v>
      </c>
    </row>
    <row r="7" spans="1:5" x14ac:dyDescent="0.3">
      <c r="A7" s="18" t="s">
        <v>26</v>
      </c>
      <c r="B7" s="61">
        <v>79.291899999999998</v>
      </c>
      <c r="C7" s="62">
        <v>79.291899999999998</v>
      </c>
      <c r="D7" s="57">
        <v>0.26388094844840287</v>
      </c>
      <c r="E7" s="24">
        <v>0.26388094844840287</v>
      </c>
    </row>
    <row r="8" spans="1:5" x14ac:dyDescent="0.3">
      <c r="A8" s="18" t="s">
        <v>27</v>
      </c>
      <c r="B8" s="61">
        <v>-183.26193249523811</v>
      </c>
      <c r="C8" s="62">
        <v>-183.26193249523811</v>
      </c>
      <c r="D8" s="57">
        <v>-0.60988994539581742</v>
      </c>
      <c r="E8" s="24">
        <v>-0.60988994539581742</v>
      </c>
    </row>
    <row r="9" spans="1:5" x14ac:dyDescent="0.3">
      <c r="A9" s="18" t="s">
        <v>47</v>
      </c>
      <c r="B9" s="61">
        <v>51.546374642401553</v>
      </c>
      <c r="C9" s="62">
        <v>51.546374642401553</v>
      </c>
      <c r="D9" s="57">
        <v>0.17154471301247198</v>
      </c>
      <c r="E9" s="24">
        <v>0.17154471301247198</v>
      </c>
    </row>
    <row r="10" spans="1:5" ht="13.5" thickBot="1" x14ac:dyDescent="0.35">
      <c r="A10" s="19" t="s">
        <v>28</v>
      </c>
      <c r="B10" s="63">
        <v>30048.361000000001</v>
      </c>
      <c r="C10" s="64">
        <v>30063.411796029995</v>
      </c>
      <c r="D10" s="58" t="s">
        <v>13</v>
      </c>
      <c r="E10" s="25"/>
    </row>
  </sheetData>
  <mergeCells count="3">
    <mergeCell ref="A1:E1"/>
    <mergeCell ref="B2:C2"/>
    <mergeCell ref="D2:E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showGridLines="0" workbookViewId="0">
      <selection activeCell="D54" sqref="D54"/>
    </sheetView>
  </sheetViews>
  <sheetFormatPr defaultColWidth="9.1796875" defaultRowHeight="13" x14ac:dyDescent="0.3"/>
  <cols>
    <col min="1" max="1" width="27.453125" style="67" bestFit="1" customWidth="1"/>
    <col min="2" max="16384" width="9.1796875" style="67"/>
  </cols>
  <sheetData>
    <row r="1" spans="1:23" x14ac:dyDescent="0.3">
      <c r="A1" s="80" t="s">
        <v>117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3" x14ac:dyDescent="0.3">
      <c r="A2" s="86"/>
      <c r="B2" s="87">
        <v>42767</v>
      </c>
      <c r="C2" s="87">
        <v>42887</v>
      </c>
      <c r="D2" s="87">
        <v>42979</v>
      </c>
      <c r="E2" s="87">
        <v>43132</v>
      </c>
      <c r="F2" s="87">
        <v>43252</v>
      </c>
      <c r="G2" s="87">
        <v>43344</v>
      </c>
      <c r="H2" s="87">
        <v>43435</v>
      </c>
      <c r="I2" s="87">
        <v>43497</v>
      </c>
      <c r="J2" s="87">
        <v>43617</v>
      </c>
      <c r="K2" s="87">
        <v>43709</v>
      </c>
      <c r="L2" s="87">
        <v>43770</v>
      </c>
      <c r="M2" s="87">
        <v>43862</v>
      </c>
      <c r="N2" s="87">
        <v>43922</v>
      </c>
      <c r="O2" s="87">
        <v>43983</v>
      </c>
      <c r="P2" s="87">
        <v>44075</v>
      </c>
      <c r="Q2" s="87">
        <v>44105</v>
      </c>
      <c r="R2" s="87">
        <v>44166</v>
      </c>
      <c r="S2" s="87">
        <v>44228</v>
      </c>
      <c r="T2" s="87">
        <v>44256</v>
      </c>
      <c r="U2" s="87">
        <v>44348</v>
      </c>
      <c r="V2" s="87">
        <v>44440</v>
      </c>
      <c r="W2" s="87">
        <v>44593</v>
      </c>
    </row>
    <row r="3" spans="1:23" x14ac:dyDescent="0.3">
      <c r="A3" s="67" t="s">
        <v>15</v>
      </c>
      <c r="B3" s="88">
        <v>-3.5927078176297833</v>
      </c>
      <c r="C3" s="88">
        <v>-1.6640084211078341</v>
      </c>
      <c r="D3" s="88">
        <v>-0.40001366921095194</v>
      </c>
      <c r="E3" s="88">
        <v>0.28522125737120618</v>
      </c>
      <c r="F3" s="88">
        <v>1.9426150367409973</v>
      </c>
      <c r="G3" s="88">
        <v>5.3591716149240396</v>
      </c>
      <c r="H3" s="88">
        <v>4.721938722946426</v>
      </c>
      <c r="I3" s="88">
        <v>6.5518986401990995</v>
      </c>
      <c r="J3" s="88">
        <v>8.4210072756249659</v>
      </c>
      <c r="K3" s="88">
        <v>3.4561791903655532</v>
      </c>
      <c r="L3" s="88">
        <v>2.9613935125973829</v>
      </c>
      <c r="M3" s="88">
        <v>2.7300307649262128</v>
      </c>
      <c r="N3" s="88">
        <v>-5.205540884728812</v>
      </c>
      <c r="O3" s="88">
        <v>-3.3609627008104153</v>
      </c>
      <c r="P3" s="88">
        <v>-1.4298220243422788</v>
      </c>
      <c r="Q3" s="88">
        <v>-1.4298220243422788</v>
      </c>
      <c r="R3" s="88">
        <v>-1.4298220243422788</v>
      </c>
      <c r="S3" s="88">
        <v>0.1563040284056913</v>
      </c>
      <c r="T3" s="88">
        <v>0.16459901875341337</v>
      </c>
      <c r="U3" s="88">
        <v>0.16459901875341337</v>
      </c>
      <c r="V3" s="88">
        <v>0.16459901875341337</v>
      </c>
      <c r="W3" s="88">
        <v>0</v>
      </c>
    </row>
    <row r="4" spans="1:23" x14ac:dyDescent="0.3">
      <c r="A4" s="67" t="s">
        <v>19</v>
      </c>
      <c r="B4" s="88">
        <v>29.133643925008506</v>
      </c>
      <c r="C4" s="88">
        <v>13.308337770991836</v>
      </c>
      <c r="D4" s="88">
        <v>11.879007402993818</v>
      </c>
      <c r="E4" s="88">
        <v>9.3548445337745196</v>
      </c>
      <c r="F4" s="88">
        <v>8.4943064122344971</v>
      </c>
      <c r="G4" s="88">
        <v>13.215016494282905</v>
      </c>
      <c r="H4" s="88">
        <v>12.486960922683977</v>
      </c>
      <c r="I4" s="88">
        <v>10.583393894408395</v>
      </c>
      <c r="J4" s="88">
        <v>8.381423200568145</v>
      </c>
      <c r="K4" s="88">
        <v>5.065357297087739</v>
      </c>
      <c r="L4" s="88">
        <v>3.9309894894611142</v>
      </c>
      <c r="M4" s="88">
        <v>1.4401155726550228</v>
      </c>
      <c r="N4" s="88">
        <v>-25.13404370231644</v>
      </c>
      <c r="O4" s="88">
        <v>-26.454605223553106</v>
      </c>
      <c r="P4" s="88">
        <v>-23.029059810282305</v>
      </c>
      <c r="Q4" s="88">
        <v>-23.029059810282305</v>
      </c>
      <c r="R4" s="88">
        <v>-23.777238366598429</v>
      </c>
      <c r="S4" s="88">
        <v>-20.180759793183412</v>
      </c>
      <c r="T4" s="88">
        <v>-18.409824928118194</v>
      </c>
      <c r="U4" s="88">
        <v>-10.499696575028841</v>
      </c>
      <c r="V4" s="88">
        <v>-0.77382418272705311</v>
      </c>
      <c r="W4" s="88">
        <v>0</v>
      </c>
    </row>
    <row r="5" spans="1:23" x14ac:dyDescent="0.3">
      <c r="A5" s="67" t="s">
        <v>20</v>
      </c>
      <c r="B5" s="88">
        <v>-3.026991374876169</v>
      </c>
      <c r="C5" s="88">
        <v>-1.7555656267901323</v>
      </c>
      <c r="D5" s="88">
        <v>-1.6225346766277065</v>
      </c>
      <c r="E5" s="88">
        <v>0.29234563421354565</v>
      </c>
      <c r="F5" s="88">
        <v>1.3109202045688388</v>
      </c>
      <c r="G5" s="88">
        <v>2.8718968403224157</v>
      </c>
      <c r="H5" s="88">
        <v>2.5941344331939025</v>
      </c>
      <c r="I5" s="88">
        <v>3.1009657849259185</v>
      </c>
      <c r="J5" s="88">
        <v>3.7411799817618241</v>
      </c>
      <c r="K5" s="88">
        <v>1.4684958268983432</v>
      </c>
      <c r="L5" s="88">
        <v>1.2196181295482915</v>
      </c>
      <c r="M5" s="88">
        <v>2.7949198218772775</v>
      </c>
      <c r="N5" s="88">
        <v>-11.643153678898896</v>
      </c>
      <c r="O5" s="88">
        <v>-6.8346999135602955</v>
      </c>
      <c r="P5" s="88">
        <v>-1.8741102351956449</v>
      </c>
      <c r="Q5" s="88">
        <v>-1.8741102351956449</v>
      </c>
      <c r="R5" s="88">
        <v>-1.8741102351956449</v>
      </c>
      <c r="S5" s="88">
        <v>-0.10292035878531702</v>
      </c>
      <c r="T5" s="88">
        <v>0.10213175606330285</v>
      </c>
      <c r="U5" s="88">
        <v>0</v>
      </c>
      <c r="V5" s="88">
        <v>0</v>
      </c>
      <c r="W5" s="88">
        <v>0</v>
      </c>
    </row>
    <row r="6" spans="1:23" x14ac:dyDescent="0.3">
      <c r="A6" s="67" t="s">
        <v>8</v>
      </c>
      <c r="B6" s="88">
        <v>11.94221577389273</v>
      </c>
      <c r="C6" s="88">
        <v>11.775171652742747</v>
      </c>
      <c r="D6" s="88">
        <v>12.177447564973406</v>
      </c>
      <c r="E6" s="88">
        <v>12.084411466407429</v>
      </c>
      <c r="F6" s="88">
        <v>11.852492799144789</v>
      </c>
      <c r="G6" s="88">
        <v>11.768097685671803</v>
      </c>
      <c r="H6" s="88">
        <v>11.768366317332724</v>
      </c>
      <c r="I6" s="88">
        <v>10.872703587875368</v>
      </c>
      <c r="J6" s="88">
        <v>10.023335047983563</v>
      </c>
      <c r="K6" s="88">
        <v>11.311289546273979</v>
      </c>
      <c r="L6" s="88">
        <v>7.5114051586456458</v>
      </c>
      <c r="M6" s="88">
        <v>7.5268962510921451</v>
      </c>
      <c r="N6" s="88">
        <v>-1.1117159288932965</v>
      </c>
      <c r="O6" s="88">
        <v>-1.5902832328257979</v>
      </c>
      <c r="P6" s="88">
        <v>2.353453409226256</v>
      </c>
      <c r="Q6" s="88">
        <v>2.353453409226256</v>
      </c>
      <c r="R6" s="88">
        <v>2.353453409226256</v>
      </c>
      <c r="S6" s="88">
        <v>0.31847903385530796</v>
      </c>
      <c r="T6" s="88">
        <v>0</v>
      </c>
      <c r="U6" s="88">
        <v>0</v>
      </c>
      <c r="V6" s="88">
        <v>0</v>
      </c>
      <c r="W6" s="88">
        <v>0</v>
      </c>
    </row>
    <row r="7" spans="1:23" x14ac:dyDescent="0.3">
      <c r="A7" s="67" t="s">
        <v>10</v>
      </c>
      <c r="B7" s="88">
        <v>-2.0694433190926258</v>
      </c>
      <c r="C7" s="88">
        <v>-0.98416232513046342</v>
      </c>
      <c r="D7" s="88">
        <v>0.36726091177917985</v>
      </c>
      <c r="E7" s="88">
        <v>1.4723969619612336</v>
      </c>
      <c r="F7" s="88">
        <v>2.4309194146338524</v>
      </c>
      <c r="G7" s="88">
        <v>4.6874193966527828</v>
      </c>
      <c r="H7" s="88">
        <v>4.1943501555349805</v>
      </c>
      <c r="I7" s="88">
        <v>4.8933084841901131</v>
      </c>
      <c r="J7" s="88">
        <v>4.524426886504811</v>
      </c>
      <c r="K7" s="88">
        <v>2.8572418710124445</v>
      </c>
      <c r="L7" s="88">
        <v>2.7308937077845887</v>
      </c>
      <c r="M7" s="88">
        <v>2.4383062197442311</v>
      </c>
      <c r="N7" s="88">
        <v>-3.8613108456801157</v>
      </c>
      <c r="O7" s="88">
        <v>-2.5980826822043608</v>
      </c>
      <c r="P7" s="88">
        <v>-1.6253901164605251</v>
      </c>
      <c r="Q7" s="88">
        <v>-1.6253901164605251</v>
      </c>
      <c r="R7" s="88">
        <v>-1.6253901164605251</v>
      </c>
      <c r="S7" s="88">
        <v>-1.1296654878847436</v>
      </c>
      <c r="T7" s="88">
        <v>-0.32464718490196059</v>
      </c>
      <c r="U7" s="88">
        <v>-7.155128748620853E-4</v>
      </c>
      <c r="V7" s="88">
        <v>-3.9502201406683339E-4</v>
      </c>
      <c r="W7" s="88">
        <v>0</v>
      </c>
    </row>
    <row r="8" spans="1:23" x14ac:dyDescent="0.3">
      <c r="A8" s="67" t="s">
        <v>11</v>
      </c>
      <c r="B8" s="88">
        <v>-3.2421233954149558</v>
      </c>
      <c r="C8" s="88">
        <v>-2.2109939312852975</v>
      </c>
      <c r="D8" s="88">
        <v>-0.15101952370837235</v>
      </c>
      <c r="E8" s="88">
        <v>2.3658835850853381</v>
      </c>
      <c r="F8" s="88">
        <v>4.3904110749774166</v>
      </c>
      <c r="G8" s="88">
        <v>5.6940126187746509</v>
      </c>
      <c r="H8" s="88">
        <v>5.2868520778000683</v>
      </c>
      <c r="I8" s="88">
        <v>5.6610221749418388</v>
      </c>
      <c r="J8" s="88">
        <v>4.6271660248364235</v>
      </c>
      <c r="K8" s="88">
        <v>3.4603409451204241</v>
      </c>
      <c r="L8" s="88">
        <v>3.3383770183669523</v>
      </c>
      <c r="M8" s="88">
        <v>2.82332814581105</v>
      </c>
      <c r="N8" s="88">
        <v>-3.7861340946863344</v>
      </c>
      <c r="O8" s="88">
        <v>-2.3898252277133496</v>
      </c>
      <c r="P8" s="88">
        <v>-0.99071598054904575</v>
      </c>
      <c r="Q8" s="88">
        <v>-0.99071598054904575</v>
      </c>
      <c r="R8" s="88">
        <v>-0.99071598054904575</v>
      </c>
      <c r="S8" s="88">
        <v>-3.9544740303083879E-2</v>
      </c>
      <c r="T8" s="88">
        <v>0</v>
      </c>
      <c r="U8" s="88">
        <v>0</v>
      </c>
      <c r="V8" s="88">
        <v>0</v>
      </c>
      <c r="W8" s="88">
        <v>0</v>
      </c>
    </row>
    <row r="9" spans="1:23" x14ac:dyDescent="0.3">
      <c r="A9" s="67" t="s">
        <v>95</v>
      </c>
      <c r="B9" s="88">
        <v>4.4826281752012118</v>
      </c>
      <c r="C9" s="88">
        <v>2.6890889753774423</v>
      </c>
      <c r="D9" s="88">
        <v>2.7789360777219074</v>
      </c>
      <c r="E9" s="88">
        <v>3.1459002992509402</v>
      </c>
      <c r="F9" s="88">
        <v>3.9711504117152039</v>
      </c>
      <c r="G9" s="88">
        <v>6.2702750766851816</v>
      </c>
      <c r="H9" s="88">
        <v>6.4549541538297683</v>
      </c>
      <c r="I9" s="88">
        <v>6.6258367755910967</v>
      </c>
      <c r="J9" s="88">
        <v>6.0503616076444464</v>
      </c>
      <c r="K9" s="88">
        <v>3.4875162950952818</v>
      </c>
      <c r="L9" s="88">
        <v>3.460192030149726</v>
      </c>
      <c r="M9" s="88">
        <v>4.1986098433714485</v>
      </c>
      <c r="N9" s="88">
        <v>-9.3184359763648636</v>
      </c>
      <c r="O9" s="88">
        <v>-8.157671113145696</v>
      </c>
      <c r="P9" s="88">
        <v>-4.6848567360146394</v>
      </c>
      <c r="Q9" s="88">
        <v>-4.8549572999416064</v>
      </c>
      <c r="R9" s="88">
        <v>-4.9743733523134566</v>
      </c>
      <c r="S9" s="88">
        <v>-3.6208342178780009</v>
      </c>
      <c r="T9" s="88">
        <v>-3.2792427934086441</v>
      </c>
      <c r="U9" s="88">
        <v>-1.8479625218268247</v>
      </c>
      <c r="V9" s="88">
        <v>-0.16928044213696342</v>
      </c>
      <c r="W9" s="88">
        <v>0</v>
      </c>
    </row>
    <row r="10" spans="1:23" x14ac:dyDescent="0.3">
      <c r="A10" s="67" t="s">
        <v>96</v>
      </c>
      <c r="B10" s="88">
        <v>-2.4558034861208786</v>
      </c>
      <c r="C10" s="88">
        <v>-1.3883636702714506</v>
      </c>
      <c r="D10" s="88">
        <v>0.19650426666721299</v>
      </c>
      <c r="E10" s="88">
        <v>1.7667719137642459</v>
      </c>
      <c r="F10" s="88">
        <v>3.0765085573735087</v>
      </c>
      <c r="G10" s="88">
        <v>5.0190593155709715</v>
      </c>
      <c r="H10" s="88">
        <v>4.5542942133284603</v>
      </c>
      <c r="I10" s="88">
        <v>5.1462453215916071</v>
      </c>
      <c r="J10" s="88">
        <v>4.5582761105579959</v>
      </c>
      <c r="K10" s="88">
        <v>3.0559435149746266</v>
      </c>
      <c r="L10" s="88">
        <v>2.9310398159026265</v>
      </c>
      <c r="M10" s="88">
        <v>2.5651584948602513</v>
      </c>
      <c r="N10" s="88">
        <v>-3.8365425370364763</v>
      </c>
      <c r="O10" s="88">
        <v>-2.5294685848672884</v>
      </c>
      <c r="P10" s="88">
        <v>-1.4162855106005119</v>
      </c>
      <c r="Q10" s="88">
        <v>-1.4162855106005119</v>
      </c>
      <c r="R10" s="88">
        <v>-1.4162855106005119</v>
      </c>
      <c r="S10" s="88">
        <v>-0.77050595015516588</v>
      </c>
      <c r="T10" s="88">
        <v>-0.2176864348077491</v>
      </c>
      <c r="U10" s="88">
        <v>-4.7977451841220892E-4</v>
      </c>
      <c r="V10" s="88">
        <v>-2.6487503331101017E-4</v>
      </c>
      <c r="W10" s="88">
        <v>0</v>
      </c>
    </row>
    <row r="11" spans="1:23" x14ac:dyDescent="0.3">
      <c r="A11" s="68" t="s">
        <v>97</v>
      </c>
      <c r="B11" s="89">
        <v>1.5372238722922764</v>
      </c>
      <c r="C11" s="89">
        <v>0.95818678398607204</v>
      </c>
      <c r="D11" s="89">
        <v>1.6826788629034133</v>
      </c>
      <c r="E11" s="89">
        <v>2.5604523364900955</v>
      </c>
      <c r="F11" s="89">
        <v>3.591369778862743</v>
      </c>
      <c r="G11" s="89">
        <v>5.7391267615411445</v>
      </c>
      <c r="H11" s="89">
        <v>5.6481130346289961</v>
      </c>
      <c r="I11" s="89">
        <v>5.9977416601703037</v>
      </c>
      <c r="J11" s="89">
        <v>5.4169626987923216</v>
      </c>
      <c r="K11" s="89">
        <v>3.3043111580220526</v>
      </c>
      <c r="L11" s="89">
        <v>3.2355638598637313</v>
      </c>
      <c r="M11" s="89">
        <v>3.5052003143395618</v>
      </c>
      <c r="N11" s="89">
        <v>-6.9913405587803279</v>
      </c>
      <c r="O11" s="89">
        <v>-5.7684666425095426</v>
      </c>
      <c r="P11" s="89">
        <v>-3.2973293780144504</v>
      </c>
      <c r="Q11" s="89">
        <v>-3.3952212703895155</v>
      </c>
      <c r="R11" s="89">
        <v>-3.4639445190182458</v>
      </c>
      <c r="S11" s="89">
        <v>-2.4108534103630492</v>
      </c>
      <c r="T11" s="89">
        <v>-1.9795944416796769</v>
      </c>
      <c r="U11" s="89">
        <v>-1.0636954281828777</v>
      </c>
      <c r="V11" s="89">
        <v>-9.7532358001357136E-2</v>
      </c>
      <c r="W11" s="89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A12" sqref="A12"/>
    </sheetView>
  </sheetViews>
  <sheetFormatPr defaultColWidth="8.7265625" defaultRowHeight="13" x14ac:dyDescent="0.3"/>
  <cols>
    <col min="1" max="1" width="44.54296875" style="90" customWidth="1"/>
    <col min="2" max="16384" width="8.7265625" style="90"/>
  </cols>
  <sheetData>
    <row r="1" spans="1:6" x14ac:dyDescent="0.3">
      <c r="A1" s="80" t="s">
        <v>118</v>
      </c>
      <c r="B1" s="113"/>
      <c r="C1" s="113"/>
      <c r="D1" s="113"/>
      <c r="E1" s="113"/>
      <c r="F1" s="113"/>
    </row>
    <row r="2" spans="1:6" x14ac:dyDescent="0.3">
      <c r="A2" s="114"/>
      <c r="B2" s="115">
        <v>42979</v>
      </c>
      <c r="C2" s="115">
        <v>43435</v>
      </c>
      <c r="D2" s="115">
        <v>43770</v>
      </c>
      <c r="E2" s="115">
        <v>44166</v>
      </c>
      <c r="F2" s="115">
        <v>44440</v>
      </c>
    </row>
    <row r="3" spans="1:6" ht="14" x14ac:dyDescent="0.3">
      <c r="A3" s="67" t="s">
        <v>31</v>
      </c>
      <c r="B3" s="30">
        <v>-411.03318994582463</v>
      </c>
      <c r="C3" s="30">
        <v>-1463.9071543038797</v>
      </c>
      <c r="D3" s="30">
        <v>-878.03252071903773</v>
      </c>
      <c r="E3" s="30">
        <v>278.65932724377558</v>
      </c>
      <c r="F3" s="30">
        <v>0</v>
      </c>
    </row>
    <row r="4" spans="1:6" ht="14" x14ac:dyDescent="0.3">
      <c r="A4" s="67" t="s">
        <v>32</v>
      </c>
      <c r="B4" s="30">
        <v>263.89465206157092</v>
      </c>
      <c r="C4" s="30">
        <v>127.58780365982004</v>
      </c>
      <c r="D4" s="30">
        <v>-12.471904428136957</v>
      </c>
      <c r="E4" s="30">
        <v>630.4959196715123</v>
      </c>
      <c r="F4" s="30">
        <v>44.994889407517157</v>
      </c>
    </row>
    <row r="5" spans="1:6" ht="14" x14ac:dyDescent="0.3">
      <c r="A5" s="67" t="s">
        <v>98</v>
      </c>
      <c r="B5" s="30">
        <v>-462.82134436936917</v>
      </c>
      <c r="C5" s="30">
        <v>-286.66413148364376</v>
      </c>
      <c r="D5" s="30">
        <v>-60.220620066349198</v>
      </c>
      <c r="E5" s="30">
        <v>0</v>
      </c>
      <c r="F5" s="30">
        <v>0</v>
      </c>
    </row>
    <row r="6" spans="1:6" ht="14" x14ac:dyDescent="0.3">
      <c r="A6" s="67" t="s">
        <v>99</v>
      </c>
      <c r="B6" s="30">
        <v>131.34062916891375</v>
      </c>
      <c r="C6" s="30">
        <v>136.77922904299413</v>
      </c>
      <c r="D6" s="30">
        <v>127.42279212881427</v>
      </c>
      <c r="E6" s="30">
        <v>31.618500000000001</v>
      </c>
      <c r="F6" s="30">
        <v>-29.869639973857151</v>
      </c>
    </row>
    <row r="7" spans="1:6" ht="14" x14ac:dyDescent="0.3">
      <c r="A7" s="114" t="s">
        <v>100</v>
      </c>
      <c r="B7" s="116">
        <v>-478.61925308470916</v>
      </c>
      <c r="C7" s="116">
        <v>-1486.2042530847093</v>
      </c>
      <c r="D7" s="116">
        <v>-823.3022530847096</v>
      </c>
      <c r="E7" s="116">
        <v>940.77374691528792</v>
      </c>
      <c r="F7" s="116">
        <v>15.125249433660006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20" sqref="C20"/>
    </sheetView>
  </sheetViews>
  <sheetFormatPr defaultRowHeight="13" x14ac:dyDescent="0.3"/>
  <cols>
    <col min="1" max="1" width="19.54296875" style="67" bestFit="1" customWidth="1"/>
    <col min="2" max="16384" width="8.7265625" style="67"/>
  </cols>
  <sheetData>
    <row r="1" spans="1:4" x14ac:dyDescent="0.3">
      <c r="A1" s="103" t="s">
        <v>119</v>
      </c>
    </row>
    <row r="2" spans="1:4" x14ac:dyDescent="0.3">
      <c r="A2" s="86"/>
      <c r="B2" s="87">
        <v>43862</v>
      </c>
      <c r="C2" s="87">
        <v>43922</v>
      </c>
      <c r="D2" s="87">
        <v>44593</v>
      </c>
    </row>
    <row r="3" spans="1:4" x14ac:dyDescent="0.3">
      <c r="A3" s="67" t="s">
        <v>15</v>
      </c>
      <c r="B3" s="111">
        <v>3492.6729999999998</v>
      </c>
      <c r="C3" s="111">
        <v>3222.875</v>
      </c>
      <c r="D3" s="111">
        <v>3399.85588828662</v>
      </c>
    </row>
    <row r="4" spans="1:4" x14ac:dyDescent="0.3">
      <c r="A4" s="67" t="s">
        <v>5</v>
      </c>
      <c r="B4" s="111">
        <v>2712.0619999999999</v>
      </c>
      <c r="C4" s="111">
        <v>2001.586</v>
      </c>
      <c r="D4" s="111">
        <v>2673.5596511199997</v>
      </c>
    </row>
    <row r="5" spans="1:4" x14ac:dyDescent="0.3">
      <c r="A5" s="67" t="s">
        <v>7</v>
      </c>
      <c r="B5" s="111">
        <v>7010.8370000000004</v>
      </c>
      <c r="C5" s="111">
        <v>6026.1289999999999</v>
      </c>
      <c r="D5" s="111">
        <v>6820.217392210001</v>
      </c>
    </row>
    <row r="6" spans="1:4" x14ac:dyDescent="0.3">
      <c r="A6" s="67" t="s">
        <v>8</v>
      </c>
      <c r="B6" s="111">
        <v>2401.6579999999999</v>
      </c>
      <c r="C6" s="111">
        <v>2208.7109999999998</v>
      </c>
      <c r="D6" s="111">
        <v>2233.5416381700002</v>
      </c>
    </row>
    <row r="7" spans="1:4" x14ac:dyDescent="0.3">
      <c r="A7" s="67" t="s">
        <v>44</v>
      </c>
      <c r="B7" s="111">
        <v>8487.0580000000009</v>
      </c>
      <c r="C7" s="111">
        <v>7965.1319999999996</v>
      </c>
      <c r="D7" s="111">
        <v>8285.0432745286671</v>
      </c>
    </row>
    <row r="8" spans="1:4" x14ac:dyDescent="0.3">
      <c r="A8" s="68" t="s">
        <v>45</v>
      </c>
      <c r="B8" s="112">
        <v>4185.8100000000004</v>
      </c>
      <c r="C8" s="112">
        <v>3916.7469999999998</v>
      </c>
      <c r="D8" s="112">
        <v>4070.8758172700004</v>
      </c>
    </row>
    <row r="9" spans="1:4" x14ac:dyDescent="0.3">
      <c r="B9" s="111">
        <v>28290.098000000002</v>
      </c>
      <c r="C9" s="111">
        <v>25341.179999999997</v>
      </c>
      <c r="D9" s="111">
        <v>27483.093661585288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Tabuľka_1</vt:lpstr>
      <vt:lpstr>Tabuľka_2</vt:lpstr>
      <vt:lpstr>Tabuľka_3_Graf_3</vt:lpstr>
      <vt:lpstr>Graf_1</vt:lpstr>
      <vt:lpstr>Graf_2</vt:lpstr>
      <vt:lpstr>Graf_4</vt:lpstr>
      <vt:lpstr>Graf_5_6</vt:lpstr>
      <vt:lpstr>Graf_7</vt:lpstr>
      <vt:lpstr>Graf_8</vt:lpstr>
    </vt:vector>
  </TitlesOfParts>
  <Company>Ministerstvo financií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Gabik Rastislav</dc:creator>
  <cp:lastModifiedBy>Antalicova Jana</cp:lastModifiedBy>
  <dcterms:created xsi:type="dcterms:W3CDTF">2016-08-23T09:49:10Z</dcterms:created>
  <dcterms:modified xsi:type="dcterms:W3CDTF">2022-02-28T09:54:20Z</dcterms:modified>
</cp:coreProperties>
</file>