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IFP_NEW\1_DANE\1_3_Databazy\03_Hodnotenie_dani_rocne\2017\"/>
    </mc:Choice>
  </mc:AlternateContent>
  <bookViews>
    <workbookView xWindow="0" yWindow="0" windowWidth="28800" windowHeight="14820"/>
  </bookViews>
  <sheets>
    <sheet name="Tabuľka_1" sheetId="1" r:id="rId1"/>
    <sheet name="Tabuľka_2" sheetId="9" r:id="rId2"/>
    <sheet name="Tabuľka_3" sheetId="10" r:id="rId3"/>
    <sheet name="Graf_1" sheetId="3" r:id="rId4"/>
    <sheet name="Graf_2" sheetId="4" r:id="rId5"/>
    <sheet name="Graf_3" sheetId="6" r:id="rId6"/>
    <sheet name="Graf_4" sheetId="11" r:id="rId7"/>
    <sheet name="Graf_5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123Graph_A" hidden="1">#REF!</definedName>
    <definedName name="__123Graph_ATEST1" hidden="1">[1]REER!$AZ$144:$AZ$210</definedName>
    <definedName name="__123Graph_B" hidden="1">#REF!</definedName>
    <definedName name="__123Graph_BCurrent" hidden="1">[2]G!#REF!</definedName>
    <definedName name="__123Graph_BREER3" hidden="1">[1]REER!$BB$144:$BB$212</definedName>
    <definedName name="__123Graph_BTEST1" hidden="1">[1]REER!$AY$144:$AY$210</definedName>
    <definedName name="__123Graph_CREER3" hidden="1">[1]REER!$BB$144:$BB$212</definedName>
    <definedName name="__123Graph_CTEST1" hidden="1">[1]REER!$BK$140:$BK$140</definedName>
    <definedName name="__123Graph_DREER3" hidden="1">[1]REER!$BB$144:$BB$210</definedName>
    <definedName name="__123Graph_DTEST1" hidden="1">[1]REER!$BB$144:$BB$210</definedName>
    <definedName name="__123Graph_EREER3" hidden="1">[1]REER!$BR$144:$BR$211</definedName>
    <definedName name="__123Graph_ETEST1" hidden="1">[1]REER!$BR$144:$BR$211</definedName>
    <definedName name="__123Graph_FREER3" hidden="1">[1]REER!$BN$140:$BN$140</definedName>
    <definedName name="__123Graph_FTEST1" hidden="1">[1]REER!$BN$140:$BN$140</definedName>
    <definedName name="__123Graph_X" hidden="1">'[3]i2-KA'!#REF!</definedName>
    <definedName name="__123Graph_XCurrent" hidden="1">'[3]i2-KA'!#REF!</definedName>
    <definedName name="__123Graph_XChart1" hidden="1">'[3]i2-KA'!#REF!</definedName>
    <definedName name="__123Graph_XChart2" hidden="1">'[3]i2-KA'!#REF!</definedName>
    <definedName name="__123Graph_XTEST1" hidden="1">[1]REER!$C$9:$C$75</definedName>
    <definedName name="_123Graph_AB" hidden="1">#REF!</definedName>
    <definedName name="_123Graph_B" hidden="1">#REF!</definedName>
    <definedName name="_123Graph_DB" hidden="1">#REF!</definedName>
    <definedName name="_123Graph_EB" hidden="1">#REF!</definedName>
    <definedName name="_123Graph_FB" hidden="1">#REF!</definedName>
    <definedName name="_132Graph_CB" hidden="1">#REF!</definedName>
    <definedName name="_Fill" hidden="1">#REF!</definedName>
    <definedName name="_Order1" hidden="1">255</definedName>
    <definedName name="_Order2" hidden="1">255</definedName>
    <definedName name="_Regression_X" hidden="1">#REF!</definedName>
    <definedName name="_Regression_Y" hidden="1">#REF!</definedName>
    <definedName name="aloha" hidden="1">'[4]i2-KA'!#REF!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7" hidden="1">{"Riqfin97",#N/A,FALSE,"Tran";"Riqfinpro",#N/A,FALSE,"Tran"}</definedName>
    <definedName name="bb" hidden="1">{"Riqfin97",#N/A,FALSE,"Tran";"Riqfinpro",#N/A,FALSE,"Tran"}</definedName>
    <definedName name="bbb" localSheetId="4" hidden="1">{"Riqfin97",#N/A,FALSE,"Tran";"Riqfinpro",#N/A,FALSE,"Tran"}</definedName>
    <definedName name="bbb" localSheetId="5" hidden="1">{"Riqfin97",#N/A,FALSE,"Tran";"Riqfinpro",#N/A,FALSE,"Tran"}</definedName>
    <definedName name="bbb" localSheetId="7" hidden="1">{"Riqfin97",#N/A,FALSE,"Tran";"Riqfinpro",#N/A,FALSE,"Tran"}</definedName>
    <definedName name="bbb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7" hidden="1">{"Riqfin97",#N/A,FALSE,"Tran";"Riqfinpro",#N/A,FALSE,"Tran"}</definedName>
    <definedName name="cc" hidden="1">{"Riqfin97",#N/A,FALSE,"Tran";"Riqfinpro",#N/A,FALSE,"Tran"}</definedName>
    <definedName name="ccc" localSheetId="4" hidden="1">{"Riqfin97",#N/A,FALSE,"Tran";"Riqfinpro",#N/A,FALSE,"Tran"}</definedName>
    <definedName name="ccc" localSheetId="5" hidden="1">{"Riqfin97",#N/A,FALSE,"Tran";"Riqfinpro",#N/A,FALSE,"Tran"}</definedName>
    <definedName name="ccc" localSheetId="7" hidden="1">{"Riqfin97",#N/A,FALSE,"Tran";"Riqfinpro",#N/A,FALSE,"Tran"}</definedName>
    <definedName name="ccc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7" hidden="1">{"Riqfin97",#N/A,FALSE,"Tran";"Riqfinpro",#N/A,FALSE,"Tran"}</definedName>
    <definedName name="dd" hidden="1">{"Riqfin97",#N/A,FALSE,"Tran";"Riqfinpro",#N/A,FALSE,"Tran"}</definedName>
    <definedName name="ddd" localSheetId="4" hidden="1">{"Riqfin97",#N/A,FALSE,"Tran";"Riqfinpro",#N/A,FALSE,"Tran"}</definedName>
    <definedName name="ddd" localSheetId="5" hidden="1">{"Riqfin97",#N/A,FALSE,"Tran";"Riqfinpro",#N/A,FALSE,"Tran"}</definedName>
    <definedName name="ddd" localSheetId="7" hidden="1">{"Riqfin97",#N/A,FALSE,"Tran";"Riqfinpro",#N/A,FALSE,"Tran"}</definedName>
    <definedName name="ddd" hidden="1">{"Riqfin97",#N/A,FALSE,"Tran";"Riqfinpro",#N/A,FALSE,"Tran"}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7" hidden="1">{"Tab1",#N/A,FALSE,"P";"Tab2",#N/A,FALSE,"P"}</definedName>
    <definedName name="ee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7" hidden="1">{"Tab1",#N/A,FALSE,"P";"Tab2",#N/A,FALSE,"P"}</definedName>
    <definedName name="eee" hidden="1">{"Tab1",#N/A,FALSE,"P";"Tab2",#N/A,FALSE,"P"}</definedName>
    <definedName name="ff" localSheetId="4" hidden="1">{"Tab1",#N/A,FALSE,"P";"Tab2",#N/A,FALSE,"P"}</definedName>
    <definedName name="ff" localSheetId="5" hidden="1">{"Tab1",#N/A,FALSE,"P";"Tab2",#N/A,FALSE,"P"}</definedName>
    <definedName name="ff" localSheetId="7" hidden="1">{"Tab1",#N/A,FALSE,"P";"Tab2",#N/A,FALSE,"P"}</definedName>
    <definedName name="ff" hidden="1">{"Tab1",#N/A,FALSE,"P";"Tab2",#N/A,FALSE,"P"}</definedName>
    <definedName name="fff" localSheetId="4" hidden="1">{"Tab1",#N/A,FALSE,"P";"Tab2",#N/A,FALSE,"P"}</definedName>
    <definedName name="fff" localSheetId="5" hidden="1">{"Tab1",#N/A,FALSE,"P";"Tab2",#N/A,FALSE,"P"}</definedName>
    <definedName name="fff" localSheetId="7" hidden="1">{"Tab1",#N/A,FALSE,"P";"Tab2",#N/A,FALSE,"P"}</definedName>
    <definedName name="fff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7" hidden="1">{"Tab1",#N/A,FALSE,"P";"Tab2",#N/A,FALSE,"P"}</definedName>
    <definedName name="Financing" hidden="1">{"Tab1",#N/A,FALSE,"P";"Tab2",#N/A,FALSE,"P"}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7" hidden="1">{"Riqfin97",#N/A,FALSE,"Tran";"Riqfinpro",#N/A,FALSE,"Tran"}</definedName>
    <definedName name="ggg" hidden="1">{"Riqfin97",#N/A,FALSE,"Tran";"Riqfinpro",#N/A,FALSE,"Tran"}</definedName>
    <definedName name="ggggg" hidden="1">'[5]J(Priv.Cap)'!#REF!</definedName>
    <definedName name="HDPn_x1">[6]makro!$J$22</definedName>
    <definedName name="HDPn_x2">[6]makro!$L$22</definedName>
    <definedName name="HDPn_x3" localSheetId="7">[6]makro!#REF!</definedName>
    <definedName name="HDPn_x3">Graf_3!#REF!</definedName>
    <definedName name="HDPn_x4" localSheetId="7">[6]makro!#REF!</definedName>
    <definedName name="HDPn_x4">Graf_3!#REF!</definedName>
    <definedName name="HDPr_x1">[6]makro!$J$21</definedName>
    <definedName name="HDPr_x2">[6]makro!$L$21</definedName>
    <definedName name="HDPr_x3" localSheetId="7">[6]makro!#REF!</definedName>
    <definedName name="HDPr_x3">Graf_3!#REF!</definedName>
    <definedName name="HDPr_x4" localSheetId="7">[6]makro!#REF!</definedName>
    <definedName name="HDPr_x4">Graf_3!#REF!</definedName>
    <definedName name="hhh" hidden="1">'[7]J(Priv.Cap)'!#REF!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7" hidden="1">{"Tab1",#N/A,FALSE,"P";"Tab2",#N/A,FALSE,"P"}</definedName>
    <definedName name="ii" hidden="1">{"Tab1",#N/A,FALSE,"P";"Tab2",#N/A,FALSE,"P"}</definedName>
    <definedName name="inflation" hidden="1">[8]TAB34!#REF!</definedName>
    <definedName name="jj" localSheetId="4" hidden="1">{"Riqfin97",#N/A,FALSE,"Tran";"Riqfinpro",#N/A,FALSE,"Tran"}</definedName>
    <definedName name="jj" localSheetId="5" hidden="1">{"Riqfin97",#N/A,FALSE,"Tran";"Riqfinpro",#N/A,FALSE,"Tran"}</definedName>
    <definedName name="jj" localSheetId="7" hidden="1">{"Riqfin97",#N/A,FALSE,"Tran";"Riqfinpro",#N/A,FALSE,"Tran"}</definedName>
    <definedName name="jj" hidden="1">{"Riqfin97",#N/A,FALSE,"Tran";"Riqfinpro",#N/A,FALSE,"Tran"}</definedName>
    <definedName name="jjj" hidden="1">[9]M!#REF!</definedName>
    <definedName name="jjjjjj" hidden="1">'[5]J(Priv.Cap)'!#REF!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7" hidden="1">{"Tab1",#N/A,FALSE,"P";"Tab2",#N/A,FALSE,"P"}</definedName>
    <definedName name="kk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7" hidden="1">{"Tab1",#N/A,FALSE,"P";"Tab2",#N/A,FALSE,"P"}</definedName>
    <definedName name="kkk" hidden="1">{"Tab1",#N/A,FALSE,"P";"Tab2",#N/A,FALSE,"P"}</definedName>
    <definedName name="kkkk" hidden="1">[10]M!#REF!</definedName>
    <definedName name="KSDn_x1">[6]makro!$J$24</definedName>
    <definedName name="KSDn_x2">[6]makro!$L$24</definedName>
    <definedName name="KSDn_x3" localSheetId="7">[6]makro!#REF!</definedName>
    <definedName name="KSDn_x3">Graf_3!#REF!</definedName>
    <definedName name="KSDn_x4" localSheetId="7">[6]makro!#REF!</definedName>
    <definedName name="KSDn_x4">Graf_3!#REF!</definedName>
    <definedName name="KSDr_x1">[6]makro!$J$23</definedName>
    <definedName name="KSDr_x2">[6]makro!$L$23</definedName>
    <definedName name="KSDr_x3" localSheetId="7">[6]makro!#REF!</definedName>
    <definedName name="KSDr_x3">Graf_3!#REF!</definedName>
    <definedName name="KSDr_x4" localSheetId="7">[6]makro!#REF!</definedName>
    <definedName name="KSDr_x4">Graf_3!#REF!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7" hidden="1">{"Tab1",#N/A,FALSE,"P";"Tab2",#N/A,FALSE,"P"}</definedName>
    <definedName name="ll" hidden="1">{"Tab1",#N/A,FALSE,"P";"Tab2",#N/A,FALSE,"P"}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7" hidden="1">{"Riqfin97",#N/A,FALSE,"Tran";"Riqfinpro",#N/A,FALSE,"Tran"}</definedName>
    <definedName name="lll" hidden="1">{"Riqfin97",#N/A,FALSE,"Tran";"Riqfinpro",#N/A,FALSE,"Tran"}</definedName>
    <definedName name="llll" hidden="1">[9]M!#REF!</definedName>
    <definedName name="MB_x1">Graf_3!#REF!</definedName>
    <definedName name="MB_x2">Graf_3!#REF!</definedName>
    <definedName name="MB_x3">Graf_3!#REF!</definedName>
    <definedName name="MB_x4">Graf_3!#REF!</definedName>
    <definedName name="mf" localSheetId="4" hidden="1">{"Tab1",#N/A,FALSE,"P";"Tab2",#N/A,FALSE,"P"}</definedName>
    <definedName name="mf" localSheetId="5" hidden="1">{"Tab1",#N/A,FALSE,"P";"Tab2",#N/A,FALSE,"P"}</definedName>
    <definedName name="mf" localSheetId="7" hidden="1">{"Tab1",#N/A,FALSE,"P";"Tab2",#N/A,FALSE,"P"}</definedName>
    <definedName name="mf" hidden="1">{"Tab1",#N/A,FALSE,"P";"Tab2",#N/A,FALSE,"P"}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7" hidden="1">{"Riqfin97",#N/A,FALSE,"Tran";"Riqfinpro",#N/A,FALSE,"Tran"}</definedName>
    <definedName name="mmm" hidden="1">{"Riqfin97",#N/A,FALSE,"Tran";"Riqfinpro",#N/A,FALSE,"Tran"}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7" hidden="1">{"Tab1",#N/A,FALSE,"P";"Tab2",#N/A,FALSE,"P"}</definedName>
    <definedName name="mmmm" hidden="1">{"Tab1",#N/A,FALSE,"P";"Tab2",#N/A,FALSE,"P"}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7" hidden="1">{"Riqfin97",#N/A,FALSE,"Tran";"Riqfinpro",#N/A,FALSE,"Tran"}</definedName>
    <definedName name="nn" hidden="1">{"Riqfin97",#N/A,FALSE,"Tran";"Riqfinpro",#N/A,FALSE,"Tran"}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7" hidden="1">{"Tab1",#N/A,FALSE,"P";"Tab2",#N/A,FALSE,"P"}</definedName>
    <definedName name="nnn" hidden="1">{"Tab1",#N/A,FALSE,"P";"Tab2",#N/A,FALSE,"P"}</definedName>
    <definedName name="_xlnm.Print_Area" localSheetId="3">Graf_1!$A$10:$B$22</definedName>
    <definedName name="_xlnm.Print_Area" localSheetId="4">Graf_2!$A$10:$F$38</definedName>
    <definedName name="_xlnm.Print_Area" localSheetId="5">Graf_3!$A$2:$K$3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7" hidden="1">{"Riqfin97",#N/A,FALSE,"Tran";"Riqfinpro",#N/A,FALSE,"Tran"}</definedName>
    <definedName name="oo" hidden="1">{"Riqfin97",#N/A,FALSE,"Tran";"Riqfinpro",#N/A,FALSE,"Tran"}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7" hidden="1">{"Tab1",#N/A,FALSE,"P";"Tab2",#N/A,FALSE,"P"}</definedName>
    <definedName name="ooo" hidden="1">{"Tab1",#N/A,FALSE,"P";"Tab2",#N/A,FALSE,"P"}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7" hidden="1">{"Riqfin97",#N/A,FALSE,"Tran";"Riqfinpro",#N/A,FALSE,"Tran"}</definedName>
    <definedName name="p" hidden="1">{"Riqfin97",#N/A,FALSE,"Tran";"Riqfinpro",#N/A,FALSE,"Tran"}</definedName>
    <definedName name="pata" localSheetId="4" hidden="1">{"Tab1",#N/A,FALSE,"P";"Tab2",#N/A,FALSE,"P"}</definedName>
    <definedName name="pata" localSheetId="5" hidden="1">{"Tab1",#N/A,FALSE,"P";"Tab2",#N/A,FALSE,"P"}</definedName>
    <definedName name="pata" localSheetId="7" hidden="1">{"Tab1",#N/A,FALSE,"P";"Tab2",#N/A,FALSE,"P"}</definedName>
    <definedName name="pata" hidden="1">{"Tab1",#N/A,FALSE,"P";"Tab2",#N/A,FALSE,"P"}</definedName>
    <definedName name="pp" localSheetId="4" hidden="1">{"Riqfin97",#N/A,FALSE,"Tran";"Riqfinpro",#N/A,FALSE,"Tran"}</definedName>
    <definedName name="pp" localSheetId="5" hidden="1">{"Riqfin97",#N/A,FALSE,"Tran";"Riqfinpro",#N/A,FALSE,"Tran"}</definedName>
    <definedName name="pp" localSheetId="7" hidden="1">{"Riqfin97",#N/A,FALSE,"Tran";"Riqfinpro",#N/A,FALSE,"Tran"}</definedName>
    <definedName name="pp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7" hidden="1">{"Riqfin97",#N/A,FALSE,"Tran";"Riqfinpro",#N/A,FALSE,"Tran"}</definedName>
    <definedName name="ppp" hidden="1">{"Riqfin97",#N/A,FALSE,"Tran";"Riqfinpro",#N/A,FALSE,"Tran"}</definedName>
    <definedName name="qq" hidden="1">'[7]J(Priv.Cap)'!#REF!</definedName>
    <definedName name="rr" localSheetId="4" hidden="1">{"Riqfin97",#N/A,FALSE,"Tran";"Riqfinpro",#N/A,FALSE,"Tran"}</definedName>
    <definedName name="rr" localSheetId="5" hidden="1">{"Riqfin97",#N/A,FALSE,"Tran";"Riqfinpro",#N/A,FALSE,"Tran"}</definedName>
    <definedName name="rr" localSheetId="7" hidden="1">{"Riqfin97",#N/A,FALSE,"Tran";"Riqfinpro",#N/A,FALSE,"Tran"}</definedName>
    <definedName name="rr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7" hidden="1">{"Riqfin97",#N/A,FALSE,"Tran";"Riqfinpro",#N/A,FALSE,"Tran"}</definedName>
    <definedName name="rrr" hidden="1">{"Riqfin97",#N/A,FALSE,"Tran";"Riqfinpro",#N/A,FALSE,"Tran"}</definedName>
    <definedName name="RVS">[6]Vplyvy_jednotlivo!$B$1</definedName>
    <definedName name="tt" localSheetId="4" hidden="1">{"Tab1",#N/A,FALSE,"P";"Tab2",#N/A,FALSE,"P"}</definedName>
    <definedName name="tt" localSheetId="5" hidden="1">{"Tab1",#N/A,FALSE,"P";"Tab2",#N/A,FALSE,"P"}</definedName>
    <definedName name="tt" localSheetId="7" hidden="1">{"Tab1",#N/A,FALSE,"P";"Tab2",#N/A,FALSE,"P"}</definedName>
    <definedName name="tt" hidden="1">{"Tab1",#N/A,FALSE,"P";"Tab2",#N/A,FALSE,"P"}</definedName>
    <definedName name="ttt" localSheetId="4" hidden="1">{"Tab1",#N/A,FALSE,"P";"Tab2",#N/A,FALSE,"P"}</definedName>
    <definedName name="ttt" localSheetId="5" hidden="1">{"Tab1",#N/A,FALSE,"P";"Tab2",#N/A,FALSE,"P"}</definedName>
    <definedName name="ttt" localSheetId="7" hidden="1">{"Tab1",#N/A,FALSE,"P";"Tab2",#N/A,FALSE,"P"}</definedName>
    <definedName name="ttt" hidden="1">{"Tab1",#N/A,FALSE,"P";"Tab2",#N/A,FALSE,"P"}</definedName>
    <definedName name="ttttt" hidden="1">[9]M!#REF!</definedName>
    <definedName name="UB_x1">Graf_3!#REF!</definedName>
    <definedName name="UB_x2">Graf_3!#REF!</definedName>
    <definedName name="UB_x3">Graf_3!#REF!</definedName>
    <definedName name="UB_x4">Graf_3!#REF!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7" hidden="1">{"Riqfin97",#N/A,FALSE,"Tran";"Riqfinpro",#N/A,FALSE,"Tran"}</definedName>
    <definedName name="uu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7" hidden="1">{"Riqfin97",#N/A,FALSE,"Tran";"Riqfinpro",#N/A,FALSE,"Tran"}</definedName>
    <definedName name="uuu" hidden="1">{"Riqfin97",#N/A,FALSE,"Tran";"Riqfinpro",#N/A,FALSE,"Tran"}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7" hidden="1">{"Tab1",#N/A,FALSE,"P";"Tab2",#N/A,FALSE,"P"}</definedName>
    <definedName name="vv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7" hidden="1">{"Tab1",#N/A,FALSE,"P";"Tab2",#N/A,FALSE,"P"}</definedName>
    <definedName name="vvv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7" hidden="1">{"Tab1",#N/A,FALSE,"P";"Tab2",#N/A,FALSE,"P"}</definedName>
    <definedName name="wrn.Program." hidden="1">{"Tab1",#N/A,FALSE,"P";"Tab2",#N/A,FALSE,"P"}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7" hidden="1">{"Riqfin97",#N/A,FALSE,"Tran";"Riqfinpro",#N/A,FALSE,"Tran"}</definedName>
    <definedName name="wrn.Riqfin." hidden="1">{"Riqfin97",#N/A,FALSE,"Tran";"Riqfinpro",#N/A,FALSE,"Tran"}</definedName>
    <definedName name="ww" hidden="1">[9]M!#REF!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7" hidden="1">{"Riqfin97",#N/A,FALSE,"Tran";"Riqfinpro",#N/A,FALSE,"Tran"}</definedName>
    <definedName name="www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7" hidden="1">{"Riqfin97",#N/A,FALSE,"Tran";"Riqfinpro",#N/A,FALSE,"Tran"}</definedName>
    <definedName name="xx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7" hidden="1">{"Riqfin97",#N/A,FALSE,"Tran";"Riqfinpro",#N/A,FALSE,"Tran"}</definedName>
    <definedName name="xxxx" hidden="1">{"Riqfin97",#N/A,FALSE,"Tran";"Riqfinpro",#N/A,FALSE,"Tran"}</definedName>
    <definedName name="year">[6]Vplyvy_jednotlivo!$C$1</definedName>
    <definedName name="yy" localSheetId="4" hidden="1">{"Tab1",#N/A,FALSE,"P";"Tab2",#N/A,FALSE,"P"}</definedName>
    <definedName name="yy" localSheetId="5" hidden="1">{"Tab1",#N/A,FALSE,"P";"Tab2",#N/A,FALSE,"P"}</definedName>
    <definedName name="yy" localSheetId="7" hidden="1">{"Tab1",#N/A,FALSE,"P";"Tab2",#N/A,FALSE,"P"}</definedName>
    <definedName name="yy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7" hidden="1">{"Tab1",#N/A,FALSE,"P";"Tab2",#N/A,FALSE,"P"}</definedName>
    <definedName name="yyy" hidden="1">{"Tab1",#N/A,FALSE,"P";"Tab2",#N/A,FALSE,"P"}</definedName>
    <definedName name="yyyy" localSheetId="4" hidden="1">{"Riqfin97",#N/A,FALSE,"Tran";"Riqfinpro",#N/A,FALSE,"Tran"}</definedName>
    <definedName name="yyyy" localSheetId="5" hidden="1">{"Riqfin97",#N/A,FALSE,"Tran";"Riqfinpro",#N/A,FALSE,"Tran"}</definedName>
    <definedName name="yyyy" localSheetId="7" hidden="1">{"Riqfin97",#N/A,FALSE,"Tran";"Riqfinpro",#N/A,FALSE,"Tran"}</definedName>
    <definedName name="yyyy" hidden="1">{"Riqfin97",#N/A,FALSE,"Tran";"Riqfinpro",#N/A,FALSE,"Tran"}</definedName>
    <definedName name="Z_95224721_0485_11D4_BFD1_00508B5F4DA4_.wvu.Cols" hidden="1">#REF!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7" hidden="1">{"Tab1",#N/A,FALSE,"P";"Tab2",#N/A,FALSE,"P"}</definedName>
    <definedName name="zz" hidden="1">{"Tab1",#N/A,FALSE,"P";"Tab2",#N/A,FALSE,"P"}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6" l="1"/>
  <c r="G6" i="6"/>
  <c r="G5" i="6"/>
  <c r="G4" i="6"/>
  <c r="G3" i="6"/>
  <c r="C12" i="3" l="1"/>
  <c r="J12" i="3"/>
  <c r="J5" i="3"/>
  <c r="C9" i="3"/>
  <c r="C8" i="3"/>
  <c r="C20" i="10"/>
  <c r="D20" i="10"/>
  <c r="E20" i="10"/>
  <c r="D24" i="9"/>
  <c r="C24" i="9"/>
  <c r="B24" i="9"/>
  <c r="D23" i="9"/>
  <c r="D21" i="9" s="1"/>
  <c r="D22" i="9"/>
  <c r="C21" i="9"/>
  <c r="B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3" i="9" s="1"/>
  <c r="D7" i="9"/>
  <c r="D6" i="9"/>
  <c r="C3" i="9"/>
  <c r="B3" i="9"/>
  <c r="G4" i="8" l="1"/>
  <c r="G5" i="8"/>
  <c r="G6" i="8"/>
  <c r="G7" i="8"/>
  <c r="G8" i="8"/>
  <c r="D12" i="3"/>
  <c r="E12" i="3"/>
  <c r="F12" i="3"/>
  <c r="G12" i="3"/>
  <c r="H12" i="3"/>
  <c r="I12" i="3"/>
  <c r="I5" i="3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  <c r="C14" i="1"/>
  <c r="B14" i="1"/>
  <c r="D14" i="1" l="1"/>
  <c r="E14" i="1" s="1"/>
  <c r="F19" i="10"/>
  <c r="F18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3" i="10"/>
  <c r="B20" i="10" l="1"/>
  <c r="F20" i="10" s="1"/>
  <c r="E5" i="8"/>
  <c r="D7" i="6"/>
  <c r="D6" i="6"/>
  <c r="D5" i="6"/>
  <c r="D4" i="6"/>
  <c r="D3" i="6"/>
  <c r="D9" i="3"/>
  <c r="E9" i="3" s="1"/>
  <c r="F9" i="3" s="1"/>
  <c r="G9" i="3" s="1"/>
  <c r="H9" i="3" s="1"/>
  <c r="I9" i="3" s="1"/>
  <c r="J9" i="3" s="1"/>
  <c r="D8" i="3"/>
  <c r="E8" i="3" s="1"/>
  <c r="F8" i="3" s="1"/>
  <c r="G8" i="3" s="1"/>
  <c r="H8" i="3" s="1"/>
  <c r="I8" i="3" s="1"/>
  <c r="J8" i="3" s="1"/>
  <c r="G5" i="3"/>
  <c r="F5" i="3"/>
  <c r="E5" i="3"/>
  <c r="D5" i="3"/>
  <c r="C5" i="3"/>
  <c r="F6" i="8" l="1"/>
  <c r="F8" i="8"/>
  <c r="E6" i="8"/>
  <c r="F7" i="8"/>
  <c r="E7" i="8"/>
  <c r="E4" i="8"/>
  <c r="F5" i="8"/>
  <c r="E8" i="8"/>
  <c r="F4" i="8"/>
  <c r="H5" i="3"/>
</calcChain>
</file>

<file path=xl/sharedStrings.xml><?xml version="1.0" encoding="utf-8"?>
<sst xmlns="http://schemas.openxmlformats.org/spreadsheetml/2006/main" count="121" uniqueCount="111">
  <si>
    <t>Rozdiel</t>
  </si>
  <si>
    <t>Rozdiel (v %)</t>
  </si>
  <si>
    <t>DPFO</t>
  </si>
  <si>
    <t>Zo závislej činnosti</t>
  </si>
  <si>
    <t>Z podnikania</t>
  </si>
  <si>
    <t>DPPO</t>
  </si>
  <si>
    <t>Zrážková daň</t>
  </si>
  <si>
    <t>DPH</t>
  </si>
  <si>
    <t>Spotrebné dane</t>
  </si>
  <si>
    <t>Ostatné dane*</t>
  </si>
  <si>
    <t>Sociálna poisťovňa</t>
  </si>
  <si>
    <t>Zdravotné poisťovne</t>
  </si>
  <si>
    <t>Spolu</t>
  </si>
  <si>
    <t>-</t>
  </si>
  <si>
    <t>* OO vybraných fin. inštitúcií, OO z podnikania v regulovaných odvetviach, poplatky RTVS, dane z medzinárodného obchodu, miestne dane a ďalšie</t>
  </si>
  <si>
    <t>Daňové príjmy VS  - rozpočet</t>
  </si>
  <si>
    <t>Daňové príjmy VS - skutočnosť</t>
  </si>
  <si>
    <t>Daňové príjmy VS - odchýlka (%)</t>
  </si>
  <si>
    <t xml:space="preserve">    - Spolu</t>
  </si>
  <si>
    <t xml:space="preserve">    - vplyv makra</t>
  </si>
  <si>
    <t xml:space="preserve">    - vplyv EDS</t>
  </si>
  <si>
    <t xml:space="preserve">    - vplyv novej legislatívy</t>
  </si>
  <si>
    <t xml:space="preserve">    - vplyv jednorazových efektov</t>
  </si>
  <si>
    <t xml:space="preserve">    - vplyv ostatných faktorov</t>
  </si>
  <si>
    <t>Graf 1: Odchýlka odhadovaných príjmov VS od skutočnosti (tis. Eur, %)</t>
  </si>
  <si>
    <t>Horný interval odchýlky</t>
  </si>
  <si>
    <t>Dolný interval odchýlky</t>
  </si>
  <si>
    <t>DPFO zo závislej činnosti</t>
  </si>
  <si>
    <t>Daň z príjmov vyberaná zrážkou</t>
  </si>
  <si>
    <t>Ostatné dane</t>
  </si>
  <si>
    <t>Zdroj: IFP</t>
  </si>
  <si>
    <t>Daň z príjmov právnických osôb</t>
  </si>
  <si>
    <t>Daň z pridanej hodnoty</t>
  </si>
  <si>
    <t>HDP; nominálny rast</t>
  </si>
  <si>
    <t>KSD; reálny rast</t>
  </si>
  <si>
    <t>KSD vrátane vládnej medzispotreby a investícií, nom. rast</t>
  </si>
  <si>
    <t>Mzdová báza; rast *</t>
  </si>
  <si>
    <t>Úroková báza (v mld. Eur)**</t>
  </si>
  <si>
    <t>KRRZ</t>
  </si>
  <si>
    <t>IFP a ostatní členovia Výboru</t>
  </si>
  <si>
    <t>NBS</t>
  </si>
  <si>
    <t>Celková odchýlka</t>
  </si>
  <si>
    <t>Vplyv EDS</t>
  </si>
  <si>
    <t>Vplyv makra</t>
  </si>
  <si>
    <t>Vplyv jednorazových efektov</t>
  </si>
  <si>
    <t>Vplyv novej legislatívy</t>
  </si>
  <si>
    <t>Odhad</t>
  </si>
  <si>
    <t>tis. Eur</t>
  </si>
  <si>
    <t>%</t>
  </si>
  <si>
    <t>Názov legislatívy (s vplyvom na uvedenú daň)</t>
  </si>
  <si>
    <t>Skutočnosť</t>
  </si>
  <si>
    <t xml:space="preserve">   - z toho aktualizácia makra u legislatívy v RVS</t>
  </si>
  <si>
    <t>makro</t>
  </si>
  <si>
    <t>EDS</t>
  </si>
  <si>
    <t>nová legislatíva</t>
  </si>
  <si>
    <t>jednorazové faktory</t>
  </si>
  <si>
    <t>spolu</t>
  </si>
  <si>
    <t>DPFO z podnikania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</si>
  <si>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</si>
  <si>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</si>
  <si>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</si>
  <si>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</si>
  <si>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</si>
  <si>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</si>
  <si>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</si>
  <si>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</si>
  <si>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Sociálne odvody</t>
  </si>
  <si>
    <t>Zdravotné odvody</t>
  </si>
  <si>
    <t>HDP b.c. (tis. Eur)</t>
  </si>
  <si>
    <t>rast HDP (pr. os)</t>
  </si>
  <si>
    <t>odhad na rok 2016 (rast)</t>
  </si>
  <si>
    <t>skutočnosť 2016 (rast)</t>
  </si>
  <si>
    <t>skutočnosť vs. odhad (2016)</t>
  </si>
  <si>
    <t xml:space="preserve">   - z toho aktualizácia EDS u legislatívy v RVS</t>
  </si>
  <si>
    <t>OOP - nebola ako nový zákon</t>
  </si>
  <si>
    <t>0,2 p.b.</t>
  </si>
  <si>
    <t>Odhad Výboru (november 2016)</t>
  </si>
  <si>
    <t>Aktuálny odhad (jún 2018)</t>
  </si>
  <si>
    <t>% HDP (skutočnosť 2017)</t>
  </si>
  <si>
    <t>Tabuľka1: Porovnanie odhadu Výboru, ktorý slúži pre prípravu  RVS 2017-2019 a aktuálneho odhadu na rok 2017 (ESA2010, mil. eur)</t>
  </si>
  <si>
    <t>Tabuľka 2: Vplyv legislatívy zahrnutej v rozpočte a novej legislatívy (ESA2010, mil. eur) </t>
  </si>
  <si>
    <t>Legislatíva zapracovaná v RVS</t>
  </si>
  <si>
    <t>Zníženie sadzby DPPO z 22% na 21% (od 1.1.2017)</t>
  </si>
  <si>
    <t>Zrušenie daňovej licencie (od 1.1.2018)</t>
  </si>
  <si>
    <t>DzP - Zavedenie dane z dividend (7%) a zrušenie ZO z dividend</t>
  </si>
  <si>
    <t xml:space="preserve">DzP - Oslobodenie od DPPO odvodov do rezolučného fondu </t>
  </si>
  <si>
    <t>DzP - paušálne výdavky</t>
  </si>
  <si>
    <t>DzP - nezrušenie daňovej licencie (od 1.1.2018)</t>
  </si>
  <si>
    <t>DPH - úročnenie NO</t>
  </si>
  <si>
    <t>DPH - posunutie samozdanenia</t>
  </si>
  <si>
    <t>Predĺženie OO v regulovaných odvetviach (netto efekt)</t>
  </si>
  <si>
    <t>OO finančných inštitúcií</t>
  </si>
  <si>
    <t>OO v reg. odvetiviach (zvýšenie sadzby a iné zmeny)</t>
  </si>
  <si>
    <t>SD tabak - Zvýšenie dane</t>
  </si>
  <si>
    <t>SO - Zvýšenie max. VZ pre sociálne odvody z 5 na 7 násobok</t>
  </si>
  <si>
    <t>SD tabak - zákon z roku 2016 (cigary a cigarky, uprava počtu kusov cigaiet)</t>
  </si>
  <si>
    <t>Nová legislatíva (nezapracovaná v RVS)</t>
  </si>
  <si>
    <t>Odvod z poistenia</t>
  </si>
  <si>
    <t>ZP - Zrušenie max. VZ pre zdravotné odvody</t>
  </si>
  <si>
    <t>Celkové legislatívny vplyvy (dane podliahajúce hodnoteniu)</t>
  </si>
  <si>
    <t>Tabuľka 3: Podiel jednotlivých faktorov na celkovom rozdiele podľa jednotlivých daní (v mil. eur)</t>
  </si>
  <si>
    <t>Graf 3: Porovnanie prognózy a skutočnosti makroprostredia za roky 2016 a 2017 (medziročné rasty v %, rozdiely v p.b.)</t>
  </si>
  <si>
    <t>odhad na rok 2017 (rast)</t>
  </si>
  <si>
    <t>skutočnosť 2017 (rast)</t>
  </si>
  <si>
    <t>skutočnosť vs. odhad (2017)</t>
  </si>
  <si>
    <t>Graf 5: Hodnotenie prognózy členov Výboru (%, mil. eur)</t>
  </si>
  <si>
    <t>Graf2: vysvetlenie odchýlky odhadovaných príjmov VS od skutočnosti (%)</t>
  </si>
  <si>
    <t>HDP - kompenzácie, rast</t>
  </si>
  <si>
    <t>Daň očistená o legislatívu, rast</t>
  </si>
  <si>
    <t>Graf 4: Rast makrobázy a daňového výnosu DPPO (v %)</t>
  </si>
  <si>
    <t>2017E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</si>
</sst>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0.0"/>
    <numFmt numFmtId="167" formatCode="#,##0.000000000000000000000"/>
  </numFmts>
  <fonts count="2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Garamond"/>
      <family val="1"/>
      <charset val="238"/>
    </font>
    <font>
      <sz val="11"/>
      <color theme="1"/>
      <name val="Arial Narrow"/>
      <family val="2"/>
      <charset val="238"/>
    </font>
    <font>
      <sz val="10"/>
      <name val="NeueHaasGroteskDisp W02"/>
      <family val="2"/>
      <charset val="238"/>
    </font>
    <font>
      <sz val="9"/>
      <name val="NeueHaasGroteskDisp W02"/>
      <family val="2"/>
      <charset val="238"/>
    </font>
    <font>
      <sz val="8"/>
      <name val="NeueHaasGroteskDisp W02"/>
      <family val="2"/>
      <charset val="238"/>
    </font>
    <font>
      <sz val="10"/>
      <color theme="1"/>
      <name val="NeueHaasGroteskDisp W02"/>
      <family val="2"/>
      <charset val="238"/>
    </font>
    <font>
      <sz val="9"/>
      <color theme="4"/>
      <name val="NeueHaasGroteskDisp W02 Bd"/>
      <family val="2"/>
      <charset val="238"/>
    </font>
    <font>
      <sz val="11"/>
      <color theme="4"/>
      <name val="NeueHaasGroteskDisp W02 Bd"/>
      <family val="2"/>
      <charset val="238"/>
    </font>
    <font>
      <sz val="8"/>
      <color theme="1"/>
      <name val="NeueHaasGroteskDisp W02"/>
      <family val="2"/>
      <charset val="238"/>
    </font>
    <font>
      <sz val="10"/>
      <color theme="4"/>
      <name val="NeueHaasGroteskDisp W02 Bd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rgb="FF2C9ADC"/>
      <name val="Arial Narrow"/>
      <family val="2"/>
      <charset val="238"/>
    </font>
    <font>
      <sz val="10"/>
      <color rgb="FF2C9ADC"/>
      <name val="Arial Narrow"/>
      <family val="2"/>
      <charset val="238"/>
    </font>
    <font>
      <b/>
      <sz val="10"/>
      <color rgb="FF2C9ADC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sz val="10"/>
      <color theme="4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theme="4"/>
      <name val="Arial Narrow"/>
      <family val="2"/>
      <charset val="238"/>
    </font>
    <font>
      <b/>
      <sz val="10"/>
      <color theme="4"/>
      <name val="Arial Narrow"/>
      <family val="2"/>
      <charset val="238"/>
    </font>
    <font>
      <i/>
      <sz val="9"/>
      <color rgb="FF00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129">
    <xf numFmtId="0" fontId="0" fillId="0" borderId="0" xfId="0"/>
    <xf numFmtId="0" fontId="5" fillId="0" borderId="0" xfId="2" applyFont="1"/>
    <xf numFmtId="0" fontId="5" fillId="0" borderId="0" xfId="2" applyFont="1" applyBorder="1"/>
    <xf numFmtId="166" fontId="5" fillId="0" borderId="0" xfId="2" applyNumberFormat="1" applyFont="1"/>
    <xf numFmtId="0" fontId="6" fillId="0" borderId="0" xfId="2" applyFont="1" applyBorder="1"/>
    <xf numFmtId="0" fontId="7" fillId="0" borderId="0" xfId="2" applyFont="1" applyBorder="1"/>
    <xf numFmtId="0" fontId="8" fillId="0" borderId="0" xfId="2" applyFont="1" applyBorder="1"/>
    <xf numFmtId="0" fontId="8" fillId="0" borderId="0" xfId="2" applyFont="1" applyAlignment="1">
      <alignment horizontal="center" vertical="center" wrapText="1"/>
    </xf>
    <xf numFmtId="166" fontId="11" fillId="0" borderId="0" xfId="2" applyNumberFormat="1" applyFont="1" applyBorder="1"/>
    <xf numFmtId="0" fontId="11" fillId="0" borderId="0" xfId="2" applyFont="1" applyBorder="1"/>
    <xf numFmtId="0" fontId="12" fillId="0" borderId="1" xfId="2" applyFont="1" applyBorder="1"/>
    <xf numFmtId="0" fontId="9" fillId="0" borderId="1" xfId="2" applyFont="1" applyBorder="1" applyAlignment="1">
      <alignment vertical="center" wrapText="1"/>
    </xf>
    <xf numFmtId="0" fontId="7" fillId="0" borderId="1" xfId="2" applyFont="1" applyBorder="1"/>
    <xf numFmtId="166" fontId="11" fillId="0" borderId="1" xfId="2" applyNumberFormat="1" applyFont="1" applyBorder="1"/>
    <xf numFmtId="0" fontId="4" fillId="0" borderId="0" xfId="0" applyFont="1"/>
    <xf numFmtId="0" fontId="15" fillId="0" borderId="2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165" fontId="18" fillId="0" borderId="0" xfId="1" applyNumberFormat="1" applyFont="1" applyAlignment="1">
      <alignment horizontal="right" vertical="center"/>
    </xf>
    <xf numFmtId="0" fontId="17" fillId="0" borderId="0" xfId="0" applyFont="1" applyAlignment="1">
      <alignment horizontal="left" vertical="center" indent="2"/>
    </xf>
    <xf numFmtId="0" fontId="17" fillId="0" borderId="1" xfId="0" applyFont="1" applyBorder="1" applyAlignment="1">
      <alignment vertical="center"/>
    </xf>
    <xf numFmtId="3" fontId="18" fillId="0" borderId="1" xfId="0" applyNumberFormat="1" applyFont="1" applyBorder="1" applyAlignment="1">
      <alignment horizontal="right" vertical="center"/>
    </xf>
    <xf numFmtId="165" fontId="18" fillId="0" borderId="1" xfId="1" applyNumberFormat="1" applyFont="1" applyBorder="1" applyAlignment="1">
      <alignment horizontal="right" vertical="center"/>
    </xf>
    <xf numFmtId="0" fontId="19" fillId="0" borderId="1" xfId="0" applyFont="1" applyBorder="1" applyAlignment="1">
      <alignment vertical="center"/>
    </xf>
    <xf numFmtId="3" fontId="20" fillId="0" borderId="1" xfId="0" applyNumberFormat="1" applyFont="1" applyBorder="1" applyAlignment="1">
      <alignment horizontal="right" vertical="center"/>
    </xf>
    <xf numFmtId="165" fontId="20" fillId="0" borderId="1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left" vertical="center"/>
    </xf>
    <xf numFmtId="164" fontId="20" fillId="0" borderId="3" xfId="1" applyNumberFormat="1" applyFont="1" applyBorder="1" applyAlignment="1">
      <alignment horizontal="right" vertical="center"/>
    </xf>
    <xf numFmtId="0" fontId="22" fillId="0" borderId="0" xfId="0" applyFont="1"/>
    <xf numFmtId="164" fontId="23" fillId="0" borderId="0" xfId="1" applyNumberFormat="1" applyFont="1" applyBorder="1" applyAlignment="1">
      <alignment horizontal="right" vertical="center"/>
    </xf>
    <xf numFmtId="0" fontId="18" fillId="0" borderId="0" xfId="2" applyFont="1"/>
    <xf numFmtId="0" fontId="24" fillId="0" borderId="1" xfId="2" applyFont="1" applyFill="1" applyBorder="1"/>
    <xf numFmtId="3" fontId="18" fillId="0" borderId="0" xfId="2" applyNumberFormat="1" applyFont="1" applyFill="1" applyBorder="1"/>
    <xf numFmtId="0" fontId="18" fillId="0" borderId="6" xfId="2" applyFont="1" applyBorder="1"/>
    <xf numFmtId="0" fontId="18" fillId="0" borderId="0" xfId="2" applyFont="1" applyBorder="1"/>
    <xf numFmtId="0" fontId="18" fillId="0" borderId="0" xfId="2" applyFont="1" applyFill="1"/>
    <xf numFmtId="166" fontId="18" fillId="0" borderId="0" xfId="2" applyNumberFormat="1" applyFont="1" applyFill="1"/>
    <xf numFmtId="1" fontId="18" fillId="0" borderId="0" xfId="2" applyNumberFormat="1" applyFont="1" applyFill="1"/>
    <xf numFmtId="0" fontId="25" fillId="0" borderId="0" xfId="2" applyFont="1"/>
    <xf numFmtId="0" fontId="25" fillId="0" borderId="0" xfId="2" applyFont="1" applyFill="1"/>
    <xf numFmtId="166" fontId="25" fillId="0" borderId="0" xfId="2" applyNumberFormat="1" applyFont="1" applyFill="1"/>
    <xf numFmtId="1" fontId="25" fillId="0" borderId="0" xfId="2" applyNumberFormat="1" applyFont="1" applyFill="1"/>
    <xf numFmtId="0" fontId="18" fillId="0" borderId="1" xfId="2" applyFont="1" applyBorder="1"/>
    <xf numFmtId="166" fontId="18" fillId="0" borderId="1" xfId="2" applyNumberFormat="1" applyFont="1" applyFill="1" applyBorder="1"/>
    <xf numFmtId="165" fontId="18" fillId="0" borderId="1" xfId="2" applyNumberFormat="1" applyFont="1" applyFill="1" applyBorder="1"/>
    <xf numFmtId="0" fontId="18" fillId="0" borderId="5" xfId="2" applyFont="1" applyFill="1" applyBorder="1"/>
    <xf numFmtId="3" fontId="18" fillId="0" borderId="0" xfId="4" applyNumberFormat="1" applyFont="1" applyFill="1" applyBorder="1" applyAlignment="1">
      <alignment vertical="center"/>
    </xf>
    <xf numFmtId="3" fontId="18" fillId="0" borderId="6" xfId="4" applyNumberFormat="1" applyFont="1" applyFill="1" applyBorder="1"/>
    <xf numFmtId="3" fontId="18" fillId="0" borderId="6" xfId="2" applyNumberFormat="1" applyFont="1" applyFill="1" applyBorder="1"/>
    <xf numFmtId="0" fontId="27" fillId="0" borderId="1" xfId="2" applyFont="1" applyFill="1" applyBorder="1"/>
    <xf numFmtId="0" fontId="3" fillId="0" borderId="0" xfId="0" applyFont="1"/>
    <xf numFmtId="0" fontId="18" fillId="0" borderId="0" xfId="0" applyFont="1"/>
    <xf numFmtId="0" fontId="18" fillId="0" borderId="6" xfId="0" applyFont="1" applyBorder="1"/>
    <xf numFmtId="0" fontId="4" fillId="0" borderId="6" xfId="0" applyFont="1" applyBorder="1"/>
    <xf numFmtId="165" fontId="22" fillId="0" borderId="6" xfId="5" applyNumberFormat="1" applyFont="1" applyBorder="1" applyAlignment="1">
      <alignment horizontal="center"/>
    </xf>
    <xf numFmtId="0" fontId="18" fillId="0" borderId="4" xfId="0" applyFont="1" applyBorder="1"/>
    <xf numFmtId="3" fontId="18" fillId="0" borderId="4" xfId="2" applyNumberFormat="1" applyFont="1" applyFill="1" applyBorder="1"/>
    <xf numFmtId="166" fontId="18" fillId="0" borderId="0" xfId="2" applyNumberFormat="1" applyFont="1" applyAlignment="1">
      <alignment horizontal="right"/>
    </xf>
    <xf numFmtId="0" fontId="18" fillId="0" borderId="1" xfId="2" applyFont="1" applyFill="1" applyBorder="1"/>
    <xf numFmtId="0" fontId="17" fillId="0" borderId="0" xfId="2" applyFont="1" applyBorder="1"/>
    <xf numFmtId="166" fontId="18" fillId="0" borderId="0" xfId="2" applyNumberFormat="1" applyFont="1" applyBorder="1"/>
    <xf numFmtId="0" fontId="17" fillId="0" borderId="1" xfId="2" applyFont="1" applyBorder="1"/>
    <xf numFmtId="166" fontId="18" fillId="0" borderId="1" xfId="2" applyNumberFormat="1" applyFont="1" applyBorder="1"/>
    <xf numFmtId="0" fontId="20" fillId="0" borderId="1" xfId="2" applyFont="1" applyFill="1" applyBorder="1"/>
    <xf numFmtId="166" fontId="20" fillId="0" borderId="1" xfId="2" applyNumberFormat="1" applyFont="1" applyFill="1" applyBorder="1"/>
    <xf numFmtId="0" fontId="24" fillId="0" borderId="0" xfId="2" applyFont="1"/>
    <xf numFmtId="0" fontId="24" fillId="0" borderId="1" xfId="2" applyFont="1" applyBorder="1"/>
    <xf numFmtId="3" fontId="18" fillId="0" borderId="0" xfId="2" applyNumberFormat="1" applyFont="1"/>
    <xf numFmtId="166" fontId="18" fillId="0" borderId="0" xfId="3" applyNumberFormat="1" applyFont="1"/>
    <xf numFmtId="165" fontId="18" fillId="0" borderId="0" xfId="3" applyNumberFormat="1" applyFont="1"/>
    <xf numFmtId="3" fontId="18" fillId="0" borderId="1" xfId="2" applyNumberFormat="1" applyFont="1" applyBorder="1"/>
    <xf numFmtId="0" fontId="18" fillId="0" borderId="1" xfId="2" applyFont="1" applyBorder="1" applyAlignment="1">
      <alignment horizontal="right"/>
    </xf>
    <xf numFmtId="0" fontId="27" fillId="0" borderId="1" xfId="2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/>
    </xf>
    <xf numFmtId="0" fontId="19" fillId="0" borderId="1" xfId="0" applyFont="1" applyBorder="1" applyAlignment="1">
      <alignment horizontal="right"/>
    </xf>
    <xf numFmtId="3" fontId="19" fillId="0" borderId="0" xfId="0" applyNumberFormat="1" applyFont="1" applyAlignment="1">
      <alignment horizontal="right"/>
    </xf>
    <xf numFmtId="3" fontId="19" fillId="0" borderId="0" xfId="0" applyNumberFormat="1" applyFont="1" applyFill="1" applyAlignment="1">
      <alignment horizontal="right"/>
    </xf>
    <xf numFmtId="0" fontId="1" fillId="0" borderId="0" xfId="0" applyFont="1"/>
    <xf numFmtId="0" fontId="1" fillId="0" borderId="6" xfId="0" applyFont="1" applyBorder="1"/>
    <xf numFmtId="3" fontId="19" fillId="0" borderId="6" xfId="0" applyNumberFormat="1" applyFont="1" applyBorder="1" applyAlignment="1">
      <alignment horizontal="right"/>
    </xf>
    <xf numFmtId="3" fontId="19" fillId="0" borderId="6" xfId="0" applyNumberFormat="1" applyFont="1" applyFill="1" applyBorder="1" applyAlignment="1">
      <alignment horizontal="right"/>
    </xf>
    <xf numFmtId="3" fontId="17" fillId="0" borderId="0" xfId="0" applyNumberFormat="1" applyFont="1" applyAlignment="1">
      <alignment horizontal="right"/>
    </xf>
    <xf numFmtId="3" fontId="4" fillId="0" borderId="0" xfId="0" applyNumberFormat="1" applyFont="1"/>
    <xf numFmtId="167" fontId="13" fillId="0" borderId="6" xfId="0" applyNumberFormat="1" applyFont="1" applyBorder="1" applyAlignment="1">
      <alignment horizontal="center" vertical="center"/>
    </xf>
    <xf numFmtId="167" fontId="20" fillId="0" borderId="6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3" fontId="1" fillId="0" borderId="0" xfId="0" applyNumberFormat="1" applyFont="1"/>
    <xf numFmtId="0" fontId="18" fillId="0" borderId="0" xfId="0" applyFont="1" applyAlignment="1">
      <alignment horizontal="left" indent="1"/>
    </xf>
    <xf numFmtId="3" fontId="1" fillId="0" borderId="6" xfId="0" applyNumberFormat="1" applyFont="1" applyBorder="1"/>
    <xf numFmtId="0" fontId="13" fillId="0" borderId="6" xfId="0" applyFont="1" applyBorder="1"/>
    <xf numFmtId="3" fontId="13" fillId="0" borderId="6" xfId="0" applyNumberFormat="1" applyFont="1" applyBorder="1"/>
    <xf numFmtId="0" fontId="4" fillId="0" borderId="0" xfId="0" applyFont="1" applyAlignment="1"/>
    <xf numFmtId="0" fontId="19" fillId="0" borderId="1" xfId="0" applyFont="1" applyBorder="1" applyAlignment="1"/>
    <xf numFmtId="0" fontId="19" fillId="0" borderId="0" xfId="0" applyFont="1" applyAlignment="1"/>
    <xf numFmtId="0" fontId="19" fillId="0" borderId="6" xfId="0" applyFont="1" applyBorder="1" applyAlignment="1"/>
    <xf numFmtId="0" fontId="17" fillId="0" borderId="0" xfId="0" applyFont="1" applyAlignment="1"/>
    <xf numFmtId="0" fontId="18" fillId="0" borderId="0" xfId="0" applyFont="1" applyAlignment="1"/>
    <xf numFmtId="3" fontId="17" fillId="0" borderId="0" xfId="0" applyNumberFormat="1" applyFont="1" applyBorder="1" applyAlignment="1">
      <alignment horizontal="right"/>
    </xf>
    <xf numFmtId="0" fontId="18" fillId="0" borderId="0" xfId="0" applyFont="1" applyFill="1" applyAlignment="1"/>
    <xf numFmtId="3" fontId="17" fillId="0" borderId="0" xfId="0" applyNumberFormat="1" applyFont="1" applyFill="1" applyBorder="1" applyAlignment="1">
      <alignment horizontal="right"/>
    </xf>
    <xf numFmtId="0" fontId="17" fillId="0" borderId="0" xfId="0" applyFont="1" applyFill="1" applyAlignment="1">
      <alignment horizontal="left"/>
    </xf>
    <xf numFmtId="0" fontId="17" fillId="0" borderId="0" xfId="0" applyFont="1" applyFill="1" applyBorder="1" applyAlignment="1">
      <alignment horizontal="left"/>
    </xf>
    <xf numFmtId="0" fontId="4" fillId="0" borderId="0" xfId="0" applyFont="1" applyBorder="1" applyAlignment="1"/>
    <xf numFmtId="0" fontId="18" fillId="0" borderId="0" xfId="0" applyFont="1" applyBorder="1" applyAlignment="1">
      <alignment horizontal="left"/>
    </xf>
    <xf numFmtId="0" fontId="18" fillId="0" borderId="0" xfId="0" applyFont="1" applyBorder="1" applyAlignment="1"/>
    <xf numFmtId="0" fontId="1" fillId="0" borderId="0" xfId="0" applyFont="1" applyBorder="1" applyAlignment="1"/>
    <xf numFmtId="0" fontId="14" fillId="0" borderId="1" xfId="0" applyFont="1" applyBorder="1" applyAlignment="1">
      <alignment vertical="top"/>
    </xf>
    <xf numFmtId="0" fontId="19" fillId="0" borderId="3" xfId="0" applyFont="1" applyBorder="1" applyAlignment="1"/>
    <xf numFmtId="3" fontId="19" fillId="0" borderId="3" xfId="0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horizontal="right"/>
    </xf>
    <xf numFmtId="164" fontId="1" fillId="0" borderId="6" xfId="1" applyNumberFormat="1" applyFont="1" applyBorder="1"/>
    <xf numFmtId="0" fontId="0" fillId="0" borderId="6" xfId="0" applyBorder="1"/>
    <xf numFmtId="164" fontId="1" fillId="0" borderId="0" xfId="1" applyNumberFormat="1" applyFont="1" applyBorder="1"/>
    <xf numFmtId="0" fontId="14" fillId="0" borderId="3" xfId="0" applyFont="1" applyBorder="1" applyAlignment="1">
      <alignment horizontal="left" vertical="center" wrapText="1"/>
    </xf>
    <xf numFmtId="0" fontId="27" fillId="0" borderId="3" xfId="2" applyFont="1" applyFill="1" applyBorder="1"/>
    <xf numFmtId="0" fontId="21" fillId="0" borderId="4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6" fillId="0" borderId="6" xfId="0" applyFont="1" applyBorder="1" applyAlignment="1">
      <alignment horizontal="left"/>
    </xf>
    <xf numFmtId="0" fontId="26" fillId="0" borderId="6" xfId="2" applyFont="1" applyBorder="1" applyAlignment="1">
      <alignment horizontal="left"/>
    </xf>
    <xf numFmtId="0" fontId="10" fillId="0" borderId="1" xfId="2" applyFont="1" applyBorder="1" applyAlignment="1">
      <alignment horizontal="left"/>
    </xf>
    <xf numFmtId="0" fontId="14" fillId="0" borderId="6" xfId="0" applyFont="1" applyBorder="1" applyAlignment="1">
      <alignment horizontal="left" vertical="center" wrapText="1"/>
    </xf>
    <xf numFmtId="0" fontId="27" fillId="0" borderId="0" xfId="2" applyFont="1" applyAlignment="1">
      <alignment horizontal="center"/>
    </xf>
    <xf numFmtId="0" fontId="26" fillId="0" borderId="1" xfId="2" applyFont="1" applyBorder="1" applyAlignment="1">
      <alignment horizontal="left"/>
    </xf>
  </cellXfs>
  <cellStyles count="6">
    <cellStyle name="Normálne" xfId="0" builtinId="0"/>
    <cellStyle name="Normálne 2" xfId="2"/>
    <cellStyle name="Normálne 50" xfId="5"/>
    <cellStyle name="Percentá" xfId="1" builtinId="5"/>
    <cellStyle name="Percentá 2" xfId="3"/>
    <cellStyle name="percentá 5" xfId="4"/>
  </cellStyles>
  <dxfs count="0"/>
  <tableStyles count="0" defaultTableStyle="TableStyleMedium2" defaultPivotStyle="PivotStyleLight16"/>
  <colors>
    <mruColors>
      <color rgb="FFA6A6A6"/>
      <color rgb="FFD6DCE5"/>
      <color rgb="FF1F497D"/>
      <color rgb="FF2C9ADC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413949026392236E-2"/>
          <c:y val="4.3596240414082325E-2"/>
          <c:w val="0.90211644488997356"/>
          <c:h val="0.89537185701950184"/>
        </c:manualLayout>
      </c:layout>
      <c:areaChart>
        <c:grouping val="standard"/>
        <c:varyColors val="0"/>
        <c:ser>
          <c:idx val="1"/>
          <c:order val="1"/>
          <c:spPr>
            <a:solidFill>
              <a:schemeClr val="bg1">
                <a:lumMod val="75000"/>
              </a:schemeClr>
            </a:solidFill>
          </c:spPr>
          <c:val>
            <c:numRef>
              <c:f>Graf_1!$C$8:$J$8</c:f>
              <c:numCache>
                <c:formatCode>#,##0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</c:ser>
        <c:ser>
          <c:idx val="2"/>
          <c:order val="2"/>
          <c:spPr>
            <a:solidFill>
              <a:schemeClr val="bg1">
                <a:lumMod val="75000"/>
              </a:schemeClr>
            </a:solidFill>
          </c:spPr>
          <c:val>
            <c:numRef>
              <c:f>Graf_1!$C$9:$J$9</c:f>
              <c:numCache>
                <c:formatCode>#,##0</c:formatCode>
                <c:ptCount val="8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028368"/>
        <c:axId val="192024840"/>
      </c:areaChart>
      <c:barChart>
        <c:barDir val="col"/>
        <c:grouping val="clustered"/>
        <c:varyColors val="0"/>
        <c:ser>
          <c:idx val="0"/>
          <c:order val="0"/>
          <c:tx>
            <c:strRef>
              <c:f>Graf_1!$A$5</c:f>
              <c:strCache>
                <c:ptCount val="1"/>
                <c:pt idx="0">
                  <c:v>Daňové príjmy VS - odchýlka (%)</c:v>
                </c:pt>
              </c:strCache>
            </c:strRef>
          </c:tx>
          <c:spPr>
            <a:solidFill>
              <a:srgbClr val="2C9ADC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"/>
              <c:layout>
                <c:manualLayout>
                  <c:x val="-2.4829298572315562E-3"/>
                  <c:y val="5.94399842936660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7.40198891308681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>
                <a:noFill/>
              </c:spPr>
              <c:txPr>
                <a:bodyPr/>
                <a:lstStyle/>
                <a:p>
                  <a:pPr>
                    <a:defRPr sz="1000" b="1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</a:defRPr>
                  </a:pPr>
                  <a:endParaRPr lang="sk-SK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>
                <a:noFill/>
              </c:spPr>
              <c:txPr>
                <a:bodyPr/>
                <a:lstStyle/>
                <a:p>
                  <a:pPr>
                    <a:defRPr sz="1000" b="1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</a:defRPr>
                  </a:pPr>
                  <a:endParaRPr lang="sk-SK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  <a:latin typeface="Arial Narrow" panose="020B0606020202030204" pitchFamily="34" charset="0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Graf_1!$C$2:$J$2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Graf_1!$C$5:$J$5</c:f>
              <c:numCache>
                <c:formatCode>#\ ##0.0</c:formatCode>
                <c:ptCount val="8"/>
                <c:pt idx="0" formatCode="0.0">
                  <c:v>-6.4444111868650253</c:v>
                </c:pt>
                <c:pt idx="1">
                  <c:v>-1.2134575184075658</c:v>
                </c:pt>
                <c:pt idx="2">
                  <c:v>-2.3658148927440976</c:v>
                </c:pt>
                <c:pt idx="3">
                  <c:v>0.44243406810346642</c:v>
                </c:pt>
                <c:pt idx="4">
                  <c:v>7.3058930094217942</c:v>
                </c:pt>
                <c:pt idx="5">
                  <c:v>6.3277748666585865</c:v>
                </c:pt>
                <c:pt idx="6">
                  <c:v>3.1192272437301511</c:v>
                </c:pt>
                <c:pt idx="7">
                  <c:v>0.73347881896386014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2"/>
        <c:axId val="192028368"/>
        <c:axId val="192024840"/>
      </c:barChart>
      <c:lineChart>
        <c:grouping val="standard"/>
        <c:varyColors val="0"/>
        <c:ser>
          <c:idx val="3"/>
          <c:order val="3"/>
          <c:tx>
            <c:strRef>
              <c:f>Graf_1!$A$12</c:f>
              <c:strCache>
                <c:ptCount val="1"/>
                <c:pt idx="0">
                  <c:v>rast HDP (pr. os)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Graf_1!$C$2:$J$2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Graf_1!$C$12:$J$12</c:f>
              <c:numCache>
                <c:formatCode>#\ ##0.0</c:formatCode>
                <c:ptCount val="8"/>
                <c:pt idx="0">
                  <c:v>5.5514793333608452</c:v>
                </c:pt>
                <c:pt idx="1">
                  <c:v>4.5132278762059883</c:v>
                </c:pt>
                <c:pt idx="2">
                  <c:v>2.9398133481283821</c:v>
                </c:pt>
                <c:pt idx="3">
                  <c:v>2.0169039149456296</c:v>
                </c:pt>
                <c:pt idx="4">
                  <c:v>2.585842367560744</c:v>
                </c:pt>
                <c:pt idx="5">
                  <c:v>3.6913334411649288</c:v>
                </c:pt>
                <c:pt idx="6">
                  <c:v>2.861374878459344</c:v>
                </c:pt>
                <c:pt idx="7">
                  <c:v>4.7209350187519021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12360"/>
        <c:axId val="320912752"/>
      </c:lineChart>
      <c:catAx>
        <c:axId val="19202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>
                <a:latin typeface="Arial Narrow" panose="020B0606020202030204" pitchFamily="34" charset="0"/>
              </a:defRPr>
            </a:pPr>
            <a:endParaRPr lang="sk-SK"/>
          </a:p>
        </c:txPr>
        <c:crossAx val="192024840"/>
        <c:crossesAt val="0"/>
        <c:auto val="1"/>
        <c:lblAlgn val="ctr"/>
        <c:lblOffset val="100"/>
        <c:noMultiLvlLbl val="0"/>
      </c:catAx>
      <c:valAx>
        <c:axId val="192024840"/>
        <c:scaling>
          <c:orientation val="minMax"/>
          <c:max val="15"/>
          <c:min val="-2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00">
                <a:latin typeface="Arial Narrow" panose="020B0606020202030204" pitchFamily="34" charset="0"/>
              </a:defRPr>
            </a:pPr>
            <a:endParaRPr lang="sk-SK"/>
          </a:p>
        </c:txPr>
        <c:crossAx val="192028368"/>
        <c:crosses val="autoZero"/>
        <c:crossBetween val="between"/>
      </c:valAx>
      <c:valAx>
        <c:axId val="320912752"/>
        <c:scaling>
          <c:orientation val="minMax"/>
          <c:min val="-20"/>
        </c:scaling>
        <c:delete val="0"/>
        <c:axPos val="r"/>
        <c:numFmt formatCode="#\ ##0.0" sourceLinked="1"/>
        <c:majorTickMark val="out"/>
        <c:minorTickMark val="none"/>
        <c:tickLblPos val="nextTo"/>
        <c:crossAx val="320912360"/>
        <c:crosses val="max"/>
        <c:crossBetween val="between"/>
      </c:valAx>
      <c:catAx>
        <c:axId val="320912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0912752"/>
        <c:crossesAt val="0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52568502859113864"/>
          <c:y val="0.64265881908744282"/>
          <c:w val="0.38726920941863791"/>
          <c:h val="0.20856358735226393"/>
        </c:manualLayout>
      </c:layout>
      <c:overlay val="0"/>
      <c:txPr>
        <a:bodyPr/>
        <a:lstStyle/>
        <a:p>
          <a:pPr>
            <a:defRPr sz="1000">
              <a:latin typeface="Arial Narrow" panose="020B0606020202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sk-SK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00799381405125E-2"/>
          <c:y val="0.20028017025731021"/>
          <c:w val="0.90663089765713034"/>
          <c:h val="0.71582669468369242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Graf_2!$A$8</c:f>
              <c:strCache>
                <c:ptCount val="1"/>
                <c:pt idx="0">
                  <c:v>    - vplyv ostatných faktorov</c:v>
                </c:pt>
              </c:strCache>
            </c:strRef>
          </c:tx>
          <c:spPr>
            <a:solidFill>
              <a:srgbClr val="404040"/>
            </a:solidFill>
            <a:ln>
              <a:noFill/>
            </a:ln>
          </c:spPr>
          <c:invertIfNegative val="0"/>
          <c:dLbls>
            <c:delete val="1"/>
          </c:dLbls>
          <c:cat>
            <c:numRef>
              <c:f>Graf_2!$B$2:$H$2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Graf_2!$B$8:$H$8</c:f>
              <c:numCache>
                <c:formatCode>0.0</c:formatCode>
                <c:ptCount val="7"/>
                <c:pt idx="0">
                  <c:v>-0.29591738170510373</c:v>
                </c:pt>
                <c:pt idx="1">
                  <c:v>0.29560873950601058</c:v>
                </c:pt>
                <c:pt idx="2">
                  <c:v>-5.5128614566228216E-2</c:v>
                </c:pt>
                <c:pt idx="3">
                  <c:v>-6.2881033497072136E-2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1"/>
          <c:tx>
            <c:strRef>
              <c:f>Graf_2!$A$7</c:f>
              <c:strCache>
                <c:ptCount val="1"/>
                <c:pt idx="0">
                  <c:v>    - vplyv jednorazových efektov</c:v>
                </c:pt>
              </c:strCache>
            </c:strRef>
          </c:tx>
          <c:spPr>
            <a:solidFill>
              <a:srgbClr val="D6DCE5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Graf_2!$B$2:$H$2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Graf_2!$B$7:$H$7</c:f>
              <c:numCache>
                <c:formatCode>0.0</c:formatCode>
                <c:ptCount val="7"/>
                <c:pt idx="0">
                  <c:v>1.3443588485678375</c:v>
                </c:pt>
                <c:pt idx="1">
                  <c:v>5.5788187011608953E-2</c:v>
                </c:pt>
                <c:pt idx="2">
                  <c:v>0.67383224456429769</c:v>
                </c:pt>
                <c:pt idx="3">
                  <c:v>1.2857115972782738</c:v>
                </c:pt>
                <c:pt idx="4">
                  <c:v>9.2733475869062429E-2</c:v>
                </c:pt>
                <c:pt idx="5">
                  <c:v>-0.24537120210464466</c:v>
                </c:pt>
                <c:pt idx="6">
                  <c:v>0.2035013164385216</c:v>
                </c:pt>
              </c:numCache>
            </c:numRef>
          </c:val>
        </c:ser>
        <c:ser>
          <c:idx val="1"/>
          <c:order val="2"/>
          <c:tx>
            <c:strRef>
              <c:f>Graf_2!$A$6</c:f>
              <c:strCache>
                <c:ptCount val="1"/>
                <c:pt idx="0">
                  <c:v>    - vplyv novej legislatívy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Graf_2!$B$2:$H$2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Graf_2!$B$6:$H$6</c:f>
              <c:numCache>
                <c:formatCode>0.0</c:formatCode>
                <c:ptCount val="7"/>
                <c:pt idx="0">
                  <c:v>0</c:v>
                </c:pt>
                <c:pt idx="1">
                  <c:v>0.90027355779170926</c:v>
                </c:pt>
                <c:pt idx="2">
                  <c:v>-5.1896781377161897E-3</c:v>
                </c:pt>
                <c:pt idx="3">
                  <c:v>0</c:v>
                </c:pt>
                <c:pt idx="4">
                  <c:v>5.7926626365767633E-2</c:v>
                </c:pt>
                <c:pt idx="5">
                  <c:v>0</c:v>
                </c:pt>
                <c:pt idx="6">
                  <c:v>0.44770622704254193</c:v>
                </c:pt>
              </c:numCache>
            </c:numRef>
          </c:val>
        </c:ser>
        <c:ser>
          <c:idx val="0"/>
          <c:order val="3"/>
          <c:tx>
            <c:strRef>
              <c:f>Graf_2!$A$5</c:f>
              <c:strCache>
                <c:ptCount val="1"/>
                <c:pt idx="0">
                  <c:v>    - vplyv EDS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2.2111660052901044E-3"/>
                  <c:y val="-2.89275400463521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1.01231914255843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Graf_2!$B$2:$H$2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Graf_2!$B$5:$H$5</c:f>
              <c:numCache>
                <c:formatCode>0.0</c:formatCode>
                <c:ptCount val="7"/>
                <c:pt idx="0">
                  <c:v>-2.016207274663405</c:v>
                </c:pt>
                <c:pt idx="1">
                  <c:v>-2.7217017577780407</c:v>
                </c:pt>
                <c:pt idx="2">
                  <c:v>2.0679070925862906</c:v>
                </c:pt>
                <c:pt idx="3">
                  <c:v>5.1489918296274073</c:v>
                </c:pt>
                <c:pt idx="4">
                  <c:v>4.925365895732754</c:v>
                </c:pt>
                <c:pt idx="5">
                  <c:v>2.612418321520475</c:v>
                </c:pt>
                <c:pt idx="6">
                  <c:v>-0.78004469997722048</c:v>
                </c:pt>
              </c:numCache>
            </c:numRef>
          </c:val>
        </c:ser>
        <c:ser>
          <c:idx val="2"/>
          <c:order val="4"/>
          <c:tx>
            <c:strRef>
              <c:f>Graf_2!$A$4</c:f>
              <c:strCache>
                <c:ptCount val="1"/>
                <c:pt idx="0">
                  <c:v>    - vplyv makra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44557745906035E-3"/>
                  <c:y val="-2.44025215323157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3.91006842619745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Graf_2!$B$2:$H$2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Graf_2!$B$4:$H$4</c:f>
              <c:numCache>
                <c:formatCode>0.0</c:formatCode>
                <c:ptCount val="7"/>
                <c:pt idx="0">
                  <c:v>-0.24569171060688594</c:v>
                </c:pt>
                <c:pt idx="1">
                  <c:v>-0.8957836192753863</c:v>
                </c:pt>
                <c:pt idx="2">
                  <c:v>-2.238986976343166</c:v>
                </c:pt>
                <c:pt idx="3">
                  <c:v>0.93407061601319019</c:v>
                </c:pt>
                <c:pt idx="4">
                  <c:v>1.2517488686909948</c:v>
                </c:pt>
                <c:pt idx="5">
                  <c:v>0.75218012431432213</c:v>
                </c:pt>
                <c:pt idx="6">
                  <c:v>0.86231597546001637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23591968"/>
        <c:axId val="323592360"/>
      </c:barChart>
      <c:lineChart>
        <c:grouping val="standard"/>
        <c:varyColors val="0"/>
        <c:ser>
          <c:idx val="5"/>
          <c:order val="5"/>
          <c:tx>
            <c:strRef>
              <c:f>Graf_2!$A$3</c:f>
              <c:strCache>
                <c:ptCount val="1"/>
                <c:pt idx="0">
                  <c:v>    - Spolu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9504361747312705E-2"/>
                  <c:y val="-0.274093572843462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1755553377404586E-2"/>
                  <c:y val="-0.3262567429259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730660742096034E-2"/>
                  <c:y val="-0.189455115118142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700480676150192E-2"/>
                  <c:y val="-5.0475596708769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7933684519887961E-2"/>
                  <c:y val="-6.0797561595123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8798128552664748E-2"/>
                  <c:y val="-0.119951662933628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0249795597725181E-2"/>
                  <c:y val="-0.11096908151105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8727524204702629E-2"/>
                  <c:y val="-0.21621627756722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1350852927616413E-2"/>
                  <c:y val="-5.405406939180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1350852927616552E-2"/>
                  <c:y val="-6.4864883270166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Graf_2!$B$3:$H$3</c:f>
              <c:numCache>
                <c:formatCode>0.0</c:formatCode>
                <c:ptCount val="7"/>
                <c:pt idx="0">
                  <c:v>-1.2134575184075573</c:v>
                </c:pt>
                <c:pt idx="1">
                  <c:v>-2.3658148927440981</c:v>
                </c:pt>
                <c:pt idx="2">
                  <c:v>0.44243406810347785</c:v>
                </c:pt>
                <c:pt idx="3">
                  <c:v>7.3058930094217995</c:v>
                </c:pt>
                <c:pt idx="4">
                  <c:v>6.3277748666585785</c:v>
                </c:pt>
                <c:pt idx="5">
                  <c:v>3.1192272437301525</c:v>
                </c:pt>
                <c:pt idx="6">
                  <c:v>0.73347881896385947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591968"/>
        <c:axId val="323592360"/>
      </c:lineChart>
      <c:catAx>
        <c:axId val="32359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noFill/>
          </a:ln>
        </c:spPr>
        <c:crossAx val="323592360"/>
        <c:crosses val="autoZero"/>
        <c:auto val="1"/>
        <c:lblAlgn val="ctr"/>
        <c:lblOffset val="100"/>
        <c:noMultiLvlLbl val="0"/>
      </c:catAx>
      <c:valAx>
        <c:axId val="323592360"/>
        <c:scaling>
          <c:orientation val="minMax"/>
          <c:max val="9"/>
          <c:min val="-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0.0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323591968"/>
        <c:crosses val="autoZero"/>
        <c:crossBetween val="between"/>
        <c:majorUnit val="1"/>
      </c:valAx>
      <c:spPr>
        <a:ln>
          <a:solidFill>
            <a:sysClr val="windowText" lastClr="000000"/>
          </a:solidFill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1348261083339021"/>
          <c:y val="2.5026285204085563E-2"/>
          <c:w val="0.7422248360033834"/>
          <c:h val="0.178812047321064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064123082175703"/>
          <c:y val="0.13199593294081491"/>
          <c:w val="0.60266500224057495"/>
          <c:h val="0.7812479685764300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Graf_3!$G$2</c:f>
              <c:strCache>
                <c:ptCount val="1"/>
                <c:pt idx="0">
                  <c:v>skutočnosť vs. odhad (2017)</c:v>
                </c:pt>
              </c:strCache>
            </c:strRef>
          </c:tx>
          <c:spPr>
            <a:solidFill>
              <a:srgbClr val="A6A6A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Graf_3!$G$3:$G$7</c:f>
              <c:numCache>
                <c:formatCode>0.0</c:formatCode>
                <c:ptCount val="5"/>
                <c:pt idx="0">
                  <c:v>0.44573262085533827</c:v>
                </c:pt>
                <c:pt idx="1">
                  <c:v>1.1689340416053113</c:v>
                </c:pt>
                <c:pt idx="2">
                  <c:v>1.8403935334283084</c:v>
                </c:pt>
                <c:pt idx="3">
                  <c:v>1.4614818774982581</c:v>
                </c:pt>
                <c:pt idx="4">
                  <c:v>-29.975763369607677</c:v>
                </c:pt>
              </c:numCache>
            </c:numRef>
          </c:val>
        </c:ser>
        <c:ser>
          <c:idx val="0"/>
          <c:order val="1"/>
          <c:tx>
            <c:strRef>
              <c:f>Graf_3!$F$2</c:f>
              <c:strCache>
                <c:ptCount val="1"/>
                <c:pt idx="0">
                  <c:v>skutočnosť 2017 (rast)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Graf_3!$A$3:$A$7</c:f>
              <c:strCache>
                <c:ptCount val="5"/>
                <c:pt idx="0">
                  <c:v>HDP; nominálny rast</c:v>
                </c:pt>
                <c:pt idx="1">
                  <c:v>KSD; reálny rast</c:v>
                </c:pt>
                <c:pt idx="2">
                  <c:v>KSD vrátane vládnej medzispotreby a investícií, nom. rast</c:v>
                </c:pt>
                <c:pt idx="3">
                  <c:v>Mzdová báza; rast *</c:v>
                </c:pt>
                <c:pt idx="4">
                  <c:v>Úroková báza (v mld. Eur)**</c:v>
                </c:pt>
              </c:strCache>
            </c:strRef>
          </c:cat>
          <c:val>
            <c:numRef>
              <c:f>Graf_3!$F$3:$F$7</c:f>
              <c:numCache>
                <c:formatCode>0.0</c:formatCode>
                <c:ptCount val="5"/>
                <c:pt idx="0">
                  <c:v>4.7209350187519021</c:v>
                </c:pt>
                <c:pt idx="1">
                  <c:v>3.6646758781723605</c:v>
                </c:pt>
                <c:pt idx="2">
                  <c:v>4.6340112768528341</c:v>
                </c:pt>
                <c:pt idx="3">
                  <c:v>6.5079194249171479</c:v>
                </c:pt>
                <c:pt idx="4">
                  <c:v>-31.896838356564814</c:v>
                </c:pt>
              </c:numCache>
            </c:numRef>
          </c:val>
        </c:ser>
        <c:ser>
          <c:idx val="1"/>
          <c:order val="2"/>
          <c:tx>
            <c:strRef>
              <c:f>Graf_3!$E$2</c:f>
              <c:strCache>
                <c:ptCount val="1"/>
                <c:pt idx="0">
                  <c:v>odhad na rok 2017 (rast)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Graf_3!$A$3:$A$7</c:f>
              <c:strCache>
                <c:ptCount val="5"/>
                <c:pt idx="0">
                  <c:v>HDP; nominálny rast</c:v>
                </c:pt>
                <c:pt idx="1">
                  <c:v>KSD; reálny rast</c:v>
                </c:pt>
                <c:pt idx="2">
                  <c:v>KSD vrátane vládnej medzispotreby a investícií, nom. rast</c:v>
                </c:pt>
                <c:pt idx="3">
                  <c:v>Mzdová báza; rast *</c:v>
                </c:pt>
                <c:pt idx="4">
                  <c:v>Úroková báza (v mld. Eur)**</c:v>
                </c:pt>
              </c:strCache>
            </c:strRef>
          </c:cat>
          <c:val>
            <c:numRef>
              <c:f>Graf_3!$E$3:$E$7</c:f>
              <c:numCache>
                <c:formatCode>0.0</c:formatCode>
                <c:ptCount val="5"/>
                <c:pt idx="0">
                  <c:v>4.2752023978965639</c:v>
                </c:pt>
                <c:pt idx="1">
                  <c:v>2.4957418365670492</c:v>
                </c:pt>
                <c:pt idx="2">
                  <c:v>2.7936177434245257</c:v>
                </c:pt>
                <c:pt idx="3">
                  <c:v>5.0464375474188898</c:v>
                </c:pt>
                <c:pt idx="4">
                  <c:v>-1.9210749869571373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axId val="323594712"/>
        <c:axId val="323595104"/>
      </c:barChart>
      <c:catAx>
        <c:axId val="323594712"/>
        <c:scaling>
          <c:orientation val="minMax"/>
        </c:scaling>
        <c:delete val="0"/>
        <c:axPos val="l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323595104"/>
        <c:crosses val="autoZero"/>
        <c:auto val="1"/>
        <c:lblAlgn val="ctr"/>
        <c:lblOffset val="100"/>
        <c:noMultiLvlLbl val="0"/>
      </c:catAx>
      <c:valAx>
        <c:axId val="323595104"/>
        <c:scaling>
          <c:orientation val="minMax"/>
          <c:max val="8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323594712"/>
        <c:crosses val="autoZero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2.1680170424817971E-2"/>
          <c:y val="1.5017433569213369E-2"/>
          <c:w val="0.93697693276145355"/>
          <c:h val="9.8088009269111653E-2"/>
        </c:manualLayout>
      </c:layout>
      <c:overlay val="0"/>
      <c:spPr>
        <a:solidFill>
          <a:schemeClr val="bg1">
            <a:lumMod val="85000"/>
          </a:schemeClr>
        </a:solidFill>
        <a:ln>
          <a:solidFill>
            <a:srgbClr val="000000"/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423810901780411"/>
          <c:y val="0.13199593294081491"/>
          <c:w val="0.50440792579844351"/>
          <c:h val="0.7775950015906226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Graf_3!$D$2</c:f>
              <c:strCache>
                <c:ptCount val="1"/>
                <c:pt idx="0">
                  <c:v>skutočnosť vs. odhad (2016)</c:v>
                </c:pt>
              </c:strCache>
            </c:strRef>
          </c:tx>
          <c:spPr>
            <a:solidFill>
              <a:srgbClr val="A6A6A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Graf_3!$A$3:$A$7</c:f>
              <c:strCache>
                <c:ptCount val="5"/>
                <c:pt idx="0">
                  <c:v>HDP; nominálny rast</c:v>
                </c:pt>
                <c:pt idx="1">
                  <c:v>KSD; reálny rast</c:v>
                </c:pt>
                <c:pt idx="2">
                  <c:v>KSD vrátane vládnej medzispotreby a investícií, nom. rast</c:v>
                </c:pt>
                <c:pt idx="3">
                  <c:v>Mzdová báza; rast *</c:v>
                </c:pt>
                <c:pt idx="4">
                  <c:v>Úroková báza (v mld. Eur)**</c:v>
                </c:pt>
              </c:strCache>
            </c:strRef>
          </c:cat>
          <c:val>
            <c:numRef>
              <c:f>Graf_3!$D$3:$D$7</c:f>
              <c:numCache>
                <c:formatCode>0.0</c:formatCode>
                <c:ptCount val="5"/>
                <c:pt idx="0">
                  <c:v>-0.31137404210446107</c:v>
                </c:pt>
                <c:pt idx="1">
                  <c:v>-0.29223776342699637</c:v>
                </c:pt>
                <c:pt idx="2">
                  <c:v>-1.5017894256019626</c:v>
                </c:pt>
                <c:pt idx="3">
                  <c:v>0.78068486576944451</c:v>
                </c:pt>
                <c:pt idx="4">
                  <c:v>-3.8193927015243645</c:v>
                </c:pt>
              </c:numCache>
            </c:numRef>
          </c:val>
        </c:ser>
        <c:ser>
          <c:idx val="0"/>
          <c:order val="1"/>
          <c:tx>
            <c:strRef>
              <c:f>Graf_3!$C$2</c:f>
              <c:strCache>
                <c:ptCount val="1"/>
                <c:pt idx="0">
                  <c:v>skutočnosť 2016 (rast)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Graf_3!$A$3:$A$7</c:f>
              <c:strCache>
                <c:ptCount val="5"/>
                <c:pt idx="0">
                  <c:v>HDP; nominálny rast</c:v>
                </c:pt>
                <c:pt idx="1">
                  <c:v>KSD; reálny rast</c:v>
                </c:pt>
                <c:pt idx="2">
                  <c:v>KSD vrátane vládnej medzispotreby a investícií, nom. rast</c:v>
                </c:pt>
                <c:pt idx="3">
                  <c:v>Mzdová báza; rast *</c:v>
                </c:pt>
                <c:pt idx="4">
                  <c:v>Úroková báza (v mld. Eur)**</c:v>
                </c:pt>
              </c:strCache>
            </c:strRef>
          </c:cat>
          <c:val>
            <c:numRef>
              <c:f>Graf_3!$C$3:$C$7</c:f>
              <c:numCache>
                <c:formatCode>0.0</c:formatCode>
                <c:ptCount val="5"/>
                <c:pt idx="0">
                  <c:v>2.861374878459344</c:v>
                </c:pt>
                <c:pt idx="1">
                  <c:v>2.6477984866463373</c:v>
                </c:pt>
                <c:pt idx="2">
                  <c:v>-0.98445980310039038</c:v>
                </c:pt>
                <c:pt idx="3">
                  <c:v>5.8240826153673027</c:v>
                </c:pt>
                <c:pt idx="4">
                  <c:v>-22.157879220692905</c:v>
                </c:pt>
              </c:numCache>
            </c:numRef>
          </c:val>
        </c:ser>
        <c:ser>
          <c:idx val="1"/>
          <c:order val="2"/>
          <c:tx>
            <c:strRef>
              <c:f>Graf_3!$B$2</c:f>
              <c:strCache>
                <c:ptCount val="1"/>
                <c:pt idx="0">
                  <c:v>odhad na rok 2016 (rast)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Graf_3!$A$3:$A$7</c:f>
              <c:strCache>
                <c:ptCount val="5"/>
                <c:pt idx="0">
                  <c:v>HDP; nominálny rast</c:v>
                </c:pt>
                <c:pt idx="1">
                  <c:v>KSD; reálny rast</c:v>
                </c:pt>
                <c:pt idx="2">
                  <c:v>KSD vrátane vládnej medzispotreby a investícií, nom. rast</c:v>
                </c:pt>
                <c:pt idx="3">
                  <c:v>Mzdová báza; rast *</c:v>
                </c:pt>
                <c:pt idx="4">
                  <c:v>Úroková báza (v mld. Eur)**</c:v>
                </c:pt>
              </c:strCache>
            </c:strRef>
          </c:cat>
          <c:val>
            <c:numRef>
              <c:f>Graf_3!$B$3:$B$7</c:f>
              <c:numCache>
                <c:formatCode>0.0</c:formatCode>
                <c:ptCount val="5"/>
                <c:pt idx="0">
                  <c:v>3.1727489205638051</c:v>
                </c:pt>
                <c:pt idx="1">
                  <c:v>2.9400362500733337</c:v>
                </c:pt>
                <c:pt idx="2">
                  <c:v>0.51732962250157222</c:v>
                </c:pt>
                <c:pt idx="3">
                  <c:v>5.0433977495978581</c:v>
                </c:pt>
                <c:pt idx="4">
                  <c:v>-18.338486519168541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axId val="323594320"/>
        <c:axId val="323593928"/>
      </c:barChart>
      <c:catAx>
        <c:axId val="323594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323593928"/>
        <c:crosses val="autoZero"/>
        <c:auto val="1"/>
        <c:lblAlgn val="ctr"/>
        <c:lblOffset val="100"/>
        <c:noMultiLvlLbl val="0"/>
      </c:catAx>
      <c:valAx>
        <c:axId val="323593928"/>
        <c:scaling>
          <c:orientation val="minMax"/>
          <c:max val="8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323594320"/>
        <c:crosses val="autoZero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2.1680216802168056E-2"/>
          <c:y val="1.5017537222261641E-2"/>
          <c:w val="0.93697693276145355"/>
          <c:h val="9.8088009269111653E-2"/>
        </c:manualLayout>
      </c:layout>
      <c:overlay val="0"/>
      <c:spPr>
        <a:solidFill>
          <a:schemeClr val="bg1">
            <a:lumMod val="85000"/>
          </a:schemeClr>
        </a:solidFill>
        <a:ln>
          <a:solidFill>
            <a:srgbClr val="000000"/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Graf_4!$A$3</c:f>
              <c:strCache>
                <c:ptCount val="1"/>
                <c:pt idx="0">
                  <c:v>HDP - kompenzácie, rast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Graf_4!$B$2:$O$2</c:f>
              <c:strCach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2017E</c:v>
                </c:pt>
              </c:strCache>
            </c:strRef>
          </c:cat>
          <c:val>
            <c:numRef>
              <c:f>Graf_4!$B$3:$O$3</c:f>
              <c:numCache>
                <c:formatCode>0.0%</c:formatCode>
                <c:ptCount val="14"/>
                <c:pt idx="0">
                  <c:v>0.14885682313491944</c:v>
                </c:pt>
                <c:pt idx="1">
                  <c:v>8.2672717829999076E-2</c:v>
                </c:pt>
                <c:pt idx="2">
                  <c:v>0.12700828927529728</c:v>
                </c:pt>
                <c:pt idx="3">
                  <c:v>0.13047084474128634</c:v>
                </c:pt>
                <c:pt idx="4">
                  <c:v>8.5926517113129375E-2</c:v>
                </c:pt>
                <c:pt idx="5">
                  <c:v>-9.7674985663901537E-2</c:v>
                </c:pt>
                <c:pt idx="6">
                  <c:v>7.1498016143592524E-2</c:v>
                </c:pt>
                <c:pt idx="7">
                  <c:v>4.3359253293634437E-2</c:v>
                </c:pt>
                <c:pt idx="8">
                  <c:v>2.8315197421113547E-2</c:v>
                </c:pt>
                <c:pt idx="9">
                  <c:v>1.9954971211461281E-2</c:v>
                </c:pt>
                <c:pt idx="10">
                  <c:v>1.7012396301777422E-2</c:v>
                </c:pt>
                <c:pt idx="11">
                  <c:v>2.277216210547639E-2</c:v>
                </c:pt>
                <c:pt idx="12">
                  <c:v>1.3929877322120587E-2</c:v>
                </c:pt>
                <c:pt idx="13">
                  <c:v>3.4015298086533141E-2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Graf_4!$A$4</c:f>
              <c:strCache>
                <c:ptCount val="1"/>
                <c:pt idx="0">
                  <c:v>Daň očistená o legislatívu, rast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Graf_4!$B$2:$O$2</c:f>
              <c:strCach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2017E</c:v>
                </c:pt>
              </c:strCache>
            </c:strRef>
          </c:cat>
          <c:val>
            <c:numRef>
              <c:f>Graf_4!$B$4:$O$4</c:f>
              <c:numCache>
                <c:formatCode>0.0%</c:formatCode>
                <c:ptCount val="14"/>
                <c:pt idx="0">
                  <c:v>2.7515278707474167E-2</c:v>
                </c:pt>
                <c:pt idx="1">
                  <c:v>4.5312624904667809E-2</c:v>
                </c:pt>
                <c:pt idx="2">
                  <c:v>0.20918849537360296</c:v>
                </c:pt>
                <c:pt idx="3">
                  <c:v>0.14291819857776211</c:v>
                </c:pt>
                <c:pt idx="4">
                  <c:v>-5.195112634003296E-4</c:v>
                </c:pt>
                <c:pt idx="5">
                  <c:v>-0.25039631326158318</c:v>
                </c:pt>
                <c:pt idx="6">
                  <c:v>0.17592127187942008</c:v>
                </c:pt>
                <c:pt idx="7">
                  <c:v>-1.5942182822207163E-2</c:v>
                </c:pt>
                <c:pt idx="8">
                  <c:v>6.2333382210841837E-3</c:v>
                </c:pt>
                <c:pt idx="9">
                  <c:v>4.9780385724106369E-2</c:v>
                </c:pt>
                <c:pt idx="10">
                  <c:v>0.10672260288078861</c:v>
                </c:pt>
                <c:pt idx="11">
                  <c:v>5.368542155645506E-2</c:v>
                </c:pt>
                <c:pt idx="12">
                  <c:v>-2.730338099686147E-2</c:v>
                </c:pt>
                <c:pt idx="13">
                  <c:v>3.8834009441603978E-2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593144"/>
        <c:axId val="324174144"/>
      </c:lineChart>
      <c:catAx>
        <c:axId val="323593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sk-SK"/>
          </a:p>
        </c:txPr>
        <c:crossAx val="324174144"/>
        <c:crosses val="autoZero"/>
        <c:auto val="1"/>
        <c:lblAlgn val="ctr"/>
        <c:lblOffset val="100"/>
        <c:noMultiLvlLbl val="0"/>
      </c:catAx>
      <c:valAx>
        <c:axId val="3241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32359314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32002058949757123"/>
          <c:y val="3.9706182560513267E-2"/>
          <c:w val="0.52630916666666672"/>
          <c:h val="0.14996208807232431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14479440069993E-2"/>
          <c:y val="4.1666666666666664E-2"/>
          <c:w val="0.87102996500437446"/>
          <c:h val="0.62675107472031111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Graf_5!$A$8</c:f>
              <c:strCache>
                <c:ptCount val="1"/>
                <c:pt idx="0">
                  <c:v>Vplyv novej legislatívy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Graf_5!$E$3:$G$3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Graf_5!$E$8:$G$8</c:f>
              <c:numCache>
                <c:formatCode>#\ ##0.0</c:formatCode>
                <c:ptCount val="3"/>
                <c:pt idx="0">
                  <c:v>0.44770622704254193</c:v>
                </c:pt>
                <c:pt idx="1">
                  <c:v>0.44770622704254193</c:v>
                </c:pt>
                <c:pt idx="2">
                  <c:v>0.44770622704254193</c:v>
                </c:pt>
              </c:numCache>
            </c:numRef>
          </c:val>
        </c:ser>
        <c:ser>
          <c:idx val="3"/>
          <c:order val="2"/>
          <c:tx>
            <c:strRef>
              <c:f>Graf_5!$A$7</c:f>
              <c:strCache>
                <c:ptCount val="1"/>
                <c:pt idx="0">
                  <c:v>Vplyv jednorazových efektov</c:v>
                </c:pt>
              </c:strCache>
            </c:strRef>
          </c:tx>
          <c:spPr>
            <a:solidFill>
              <a:srgbClr val="D6DCE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6500305481074629E-3"/>
                  <c:y val="-4.6291887932612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5570920064751988E-3"/>
                  <c:y val="3.487936101010629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Graf_5!$E$3:$G$3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Graf_5!$E$7:$G$7</c:f>
              <c:numCache>
                <c:formatCode>#\ ##0.0</c:formatCode>
                <c:ptCount val="3"/>
                <c:pt idx="0">
                  <c:v>0.20350131643852165</c:v>
                </c:pt>
                <c:pt idx="1">
                  <c:v>0.20350131643852165</c:v>
                </c:pt>
                <c:pt idx="2">
                  <c:v>0.20350131643852165</c:v>
                </c:pt>
              </c:numCache>
            </c:numRef>
          </c:val>
        </c:ser>
        <c:ser>
          <c:idx val="1"/>
          <c:order val="3"/>
          <c:tx>
            <c:strRef>
              <c:f>Graf_5!$A$5</c:f>
              <c:strCache>
                <c:ptCount val="1"/>
                <c:pt idx="0">
                  <c:v>Vplyv EDS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Graf_5!$E$3:$G$3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Graf_5!$E$5:$G$5</c:f>
              <c:numCache>
                <c:formatCode>#\ ##0.0</c:formatCode>
                <c:ptCount val="3"/>
                <c:pt idx="0">
                  <c:v>-0.78004469997722048</c:v>
                </c:pt>
                <c:pt idx="1">
                  <c:v>-0.70680939812677179</c:v>
                </c:pt>
                <c:pt idx="2">
                  <c:v>-0.21983927952006632</c:v>
                </c:pt>
              </c:numCache>
            </c:numRef>
          </c:val>
        </c:ser>
        <c:ser>
          <c:idx val="2"/>
          <c:order val="4"/>
          <c:tx>
            <c:strRef>
              <c:f>Graf_5!$A$6</c:f>
              <c:strCache>
                <c:ptCount val="1"/>
                <c:pt idx="0">
                  <c:v>Vplyv makra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Graf_5!$E$3:$G$3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Graf_5!$E$6:$G$6</c:f>
              <c:numCache>
                <c:formatCode>#\ ##0.0</c:formatCode>
                <c:ptCount val="3"/>
                <c:pt idx="0">
                  <c:v>0.86231597546001637</c:v>
                </c:pt>
                <c:pt idx="1">
                  <c:v>0.86335341947642275</c:v>
                </c:pt>
                <c:pt idx="2">
                  <c:v>0.86020473283693422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4175320"/>
        <c:axId val="324175712"/>
      </c:barChart>
      <c:lineChart>
        <c:grouping val="standard"/>
        <c:varyColors val="0"/>
        <c:ser>
          <c:idx val="0"/>
          <c:order val="0"/>
          <c:tx>
            <c:strRef>
              <c:f>Graf_5!$A$4</c:f>
              <c:strCache>
                <c:ptCount val="1"/>
                <c:pt idx="0">
                  <c:v>Celková odchýlka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squar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Lbls>
            <c:dLbl>
              <c:idx val="0"/>
              <c:layout>
                <c:manualLayout>
                  <c:x val="-5.0000071097224534E-2"/>
                  <c:y val="-0.210394398374621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6019636105445768E-2"/>
                  <c:y val="-0.188046145394616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971229813861721E-2"/>
                  <c:y val="-8.859357696567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Graf_5!$E$3:$G$3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Graf_5!$E$4:$G$4</c:f>
              <c:numCache>
                <c:formatCode>0.0</c:formatCode>
                <c:ptCount val="3"/>
                <c:pt idx="0">
                  <c:v>0.73347881896385969</c:v>
                </c:pt>
                <c:pt idx="1">
                  <c:v>0.80775156483071464</c:v>
                </c:pt>
                <c:pt idx="2">
                  <c:v>1.2915729967979315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75320"/>
        <c:axId val="324175712"/>
      </c:lineChart>
      <c:catAx>
        <c:axId val="324175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175712"/>
        <c:crosses val="autoZero"/>
        <c:auto val="1"/>
        <c:lblAlgn val="ctr"/>
        <c:lblOffset val="100"/>
        <c:noMultiLvlLbl val="0"/>
      </c:catAx>
      <c:valAx>
        <c:axId val="32417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17532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180284216145372E-2"/>
          <c:y val="0.80820502088401736"/>
          <c:w val="0.85252985376042856"/>
          <c:h val="0.15938751842066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22003499562555"/>
          <c:y val="4.8245614035087717E-2"/>
          <c:w val="0.82822440944881892"/>
          <c:h val="0.65088928028733251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Graf_5!$A$8</c:f>
              <c:strCache>
                <c:ptCount val="1"/>
                <c:pt idx="0">
                  <c:v>Vplyv novej legislatívy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Graf_5!$B$3:$D$3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Graf_5!$B$8:$D$8</c:f>
              <c:numCache>
                <c:formatCode>#,##0</c:formatCode>
                <c:ptCount val="3"/>
                <c:pt idx="0">
                  <c:v>112.78030567323199</c:v>
                </c:pt>
                <c:pt idx="1">
                  <c:v>112.78030567323199</c:v>
                </c:pt>
                <c:pt idx="2">
                  <c:v>112.78030567323199</c:v>
                </c:pt>
              </c:numCache>
            </c:numRef>
          </c:val>
        </c:ser>
        <c:ser>
          <c:idx val="3"/>
          <c:order val="2"/>
          <c:tx>
            <c:strRef>
              <c:f>Graf_5!$A$7</c:f>
              <c:strCache>
                <c:ptCount val="1"/>
                <c:pt idx="0">
                  <c:v>Vplyv jednorazových efektov</c:v>
                </c:pt>
              </c:strCache>
            </c:strRef>
          </c:tx>
          <c:spPr>
            <a:solidFill>
              <a:srgbClr val="D6DCE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Graf_5!$B$3:$D$3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Graf_5!$B$7:$D$7</c:f>
              <c:numCache>
                <c:formatCode>#,##0</c:formatCode>
                <c:ptCount val="3"/>
                <c:pt idx="0">
                  <c:v>51.263393909999678</c:v>
                </c:pt>
                <c:pt idx="1">
                  <c:v>51.263393909999678</c:v>
                </c:pt>
                <c:pt idx="2">
                  <c:v>51.263393909999678</c:v>
                </c:pt>
              </c:numCache>
            </c:numRef>
          </c:val>
        </c:ser>
        <c:ser>
          <c:idx val="1"/>
          <c:order val="3"/>
          <c:tx>
            <c:strRef>
              <c:f>Graf_5!$A$5</c:f>
              <c:strCache>
                <c:ptCount val="1"/>
                <c:pt idx="0">
                  <c:v>Vplyv EDS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Graf_5!$B$3:$D$3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Graf_5!$B$5:$D$5</c:f>
              <c:numCache>
                <c:formatCode>#,##0</c:formatCode>
                <c:ptCount val="3"/>
                <c:pt idx="0">
                  <c:v>-196.49867343447968</c:v>
                </c:pt>
                <c:pt idx="1">
                  <c:v>-178.05019264535682</c:v>
                </c:pt>
                <c:pt idx="2">
                  <c:v>-55.379040195704569</c:v>
                </c:pt>
              </c:numCache>
            </c:numRef>
          </c:val>
        </c:ser>
        <c:ser>
          <c:idx val="2"/>
          <c:order val="4"/>
          <c:tx>
            <c:strRef>
              <c:f>Graf_5!$A$6</c:f>
              <c:strCache>
                <c:ptCount val="1"/>
                <c:pt idx="0">
                  <c:v>Vplyv makra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Graf_5!$B$3:$D$3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Graf_5!$B$6:$D$6</c:f>
              <c:numCache>
                <c:formatCode>#,##0</c:formatCode>
                <c:ptCount val="3"/>
                <c:pt idx="0">
                  <c:v>217.2233786912478</c:v>
                </c:pt>
                <c:pt idx="1">
                  <c:v>217.48471803884206</c:v>
                </c:pt>
                <c:pt idx="2">
                  <c:v>216.6915420224696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4176496"/>
        <c:axId val="324176888"/>
      </c:barChart>
      <c:lineChart>
        <c:grouping val="standard"/>
        <c:varyColors val="0"/>
        <c:ser>
          <c:idx val="0"/>
          <c:order val="0"/>
          <c:tx>
            <c:strRef>
              <c:f>Graf_5!$A$4</c:f>
              <c:strCache>
                <c:ptCount val="1"/>
                <c:pt idx="0">
                  <c:v>Celková odchýlka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6193299366990894E-2"/>
                  <c:y val="-0.195419256803425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1122536153569138E-2"/>
                  <c:y val="-0.182504834921950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636480513872928E-2"/>
                  <c:y val="-9.0399571764055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Graf_5!$B$3:$D$3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Graf_5!$B$4:$D$4</c:f>
              <c:numCache>
                <c:formatCode>#,##0</c:formatCode>
                <c:ptCount val="3"/>
                <c:pt idx="0">
                  <c:v>184.76840483999987</c:v>
                </c:pt>
                <c:pt idx="1">
                  <c:v>203.47822497671694</c:v>
                </c:pt>
                <c:pt idx="2">
                  <c:v>325.35620140999674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76496"/>
        <c:axId val="324176888"/>
      </c:lineChart>
      <c:catAx>
        <c:axId val="32417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176888"/>
        <c:crosses val="autoZero"/>
        <c:auto val="1"/>
        <c:lblAlgn val="ctr"/>
        <c:lblOffset val="100"/>
        <c:noMultiLvlLbl val="0"/>
      </c:catAx>
      <c:valAx>
        <c:axId val="324176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17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750665871017506E-2"/>
          <c:y val="0.81962563890040063"/>
          <c:w val="0.89297490309090288"/>
          <c:h val="0.154058571625915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12</xdr:row>
      <xdr:rowOff>152399</xdr:rowOff>
    </xdr:from>
    <xdr:to>
      <xdr:col>5</xdr:col>
      <xdr:colOff>238125</xdr:colOff>
      <xdr:row>25</xdr:row>
      <xdr:rowOff>66675</xdr:rowOff>
    </xdr:to>
    <xdr:graphicFrame macro="">
      <xdr:nvGraphicFramePr>
        <xdr:cNvPr id="3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0.00727</cdr:x>
      <cdr:y>0.00889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0.00727</cdr:x>
      <cdr:y>0.00889</cdr:y>
    </cdr:to>
    <cdr:pic>
      <cdr:nvPicPr>
        <cdr:cNvPr id="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0.40694</cdr:x>
      <cdr:y>0.51192</cdr:y>
    </cdr:from>
    <cdr:to>
      <cdr:x>0.62942</cdr:x>
      <cdr:y>0.64982</cdr:y>
    </cdr:to>
    <cdr:sp macro="" textlink="">
      <cdr:nvSpPr>
        <cdr:cNvPr id="1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1468" y="1350663"/>
          <a:ext cx="1137981" cy="3638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sk-SK" sz="1000" b="1" i="0" u="none" strike="noStrike" baseline="0">
              <a:solidFill>
                <a:srgbClr val="000000"/>
              </a:solidFill>
              <a:latin typeface="Arial Narrow" panose="020B0606020202030204" pitchFamily="34" charset="0"/>
            </a:rPr>
            <a:t>Cieľované pásmo</a:t>
          </a:r>
        </a:p>
        <a:p xmlns:a="http://schemas.openxmlformats.org/drawingml/2006/main">
          <a:pPr algn="l" rtl="0">
            <a:defRPr sz="1000"/>
          </a:pPr>
          <a:r>
            <a:rPr lang="sk-SK" sz="1000" b="1" i="0" u="none" strike="noStrike" baseline="0">
              <a:solidFill>
                <a:srgbClr val="000000"/>
              </a:solidFill>
              <a:latin typeface="Arial Narrow" panose="020B0606020202030204" pitchFamily="34" charset="0"/>
            </a:rPr>
            <a:t>(-2%; +2%)</a:t>
          </a:r>
        </a:p>
      </cdr:txBody>
    </cdr:sp>
  </cdr:relSizeAnchor>
  <cdr:relSizeAnchor xmlns:cdr="http://schemas.openxmlformats.org/drawingml/2006/chartDrawing">
    <cdr:from>
      <cdr:x>0.46161</cdr:x>
      <cdr:y>0.44929</cdr:y>
    </cdr:from>
    <cdr:to>
      <cdr:x>0.52732</cdr:x>
      <cdr:y>0.50659</cdr:y>
    </cdr:to>
    <cdr:sp macro="" textlink="">
      <cdr:nvSpPr>
        <cdr:cNvPr id="12" name="AutoShape 4"/>
        <cdr:cNvSpPr>
          <a:spLocks xmlns:a="http://schemas.openxmlformats.org/drawingml/2006/main"/>
        </cdr:cNvSpPr>
      </cdr:nvSpPr>
      <cdr:spPr bwMode="auto">
        <a:xfrm xmlns:a="http://schemas.openxmlformats.org/drawingml/2006/main" rot="16200000">
          <a:off x="2453573" y="1092958"/>
          <a:ext cx="151182" cy="336102"/>
        </a:xfrm>
        <a:prstGeom xmlns:a="http://schemas.openxmlformats.org/drawingml/2006/main" prst="rightBrace">
          <a:avLst>
            <a:gd name="adj1" fmla="val 36310"/>
            <a:gd name="adj2" fmla="val 50000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sk-SK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9</xdr:row>
      <xdr:rowOff>85725</xdr:rowOff>
    </xdr:from>
    <xdr:to>
      <xdr:col>5</xdr:col>
      <xdr:colOff>304801</xdr:colOff>
      <xdr:row>29</xdr:row>
      <xdr:rowOff>95250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0.00727</cdr:x>
      <cdr:y>0.00889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0.00727</cdr:x>
      <cdr:y>0.00889</cdr:y>
    </cdr:to>
    <cdr:pic>
      <cdr:nvPicPr>
        <cdr:cNvPr id="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</xdr:colOff>
      <xdr:row>8</xdr:row>
      <xdr:rowOff>152400</xdr:rowOff>
    </xdr:from>
    <xdr:to>
      <xdr:col>11</xdr:col>
      <xdr:colOff>57150</xdr:colOff>
      <xdr:row>30</xdr:row>
      <xdr:rowOff>66676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8</xdr:row>
      <xdr:rowOff>152400</xdr:rowOff>
    </xdr:from>
    <xdr:to>
      <xdr:col>3</xdr:col>
      <xdr:colOff>571500</xdr:colOff>
      <xdr:row>30</xdr:row>
      <xdr:rowOff>66676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</xdr:row>
      <xdr:rowOff>76200</xdr:rowOff>
    </xdr:from>
    <xdr:to>
      <xdr:col>8</xdr:col>
      <xdr:colOff>591609</xdr:colOff>
      <xdr:row>19</xdr:row>
      <xdr:rowOff>152400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190501</xdr:colOff>
      <xdr:row>10</xdr:row>
      <xdr:rowOff>66675</xdr:rowOff>
    </xdr:from>
    <xdr:to>
      <xdr:col>8</xdr:col>
      <xdr:colOff>571500</xdr:colOff>
      <xdr:row>27</xdr:row>
      <xdr:rowOff>104776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</xdr:row>
      <xdr:rowOff>9525</xdr:rowOff>
    </xdr:from>
    <xdr:to>
      <xdr:col>4</xdr:col>
      <xdr:colOff>0</xdr:colOff>
      <xdr:row>27</xdr:row>
      <xdr:rowOff>152400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C3\CZE\REER\REERTOT99%20revis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Other-2002\CRI-INPUT-ABOP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PA\CHL\SECTORS\BOP\Bop0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\Temporary%20Internet%20Files\OLK3035\Bopfeb00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IFP_NEW\1_DANE\1_3_Databazy\03_Hodnotenie_dani_rocne\2015\vyhodnotenie_2015\Vyhodnotenie_2015_IFP_komplet_20160714_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CRI-BOP-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O2\MKD\REP\TABLES\red98\Mk-red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Dbase\Dinput\CRI-INPUT-A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</row>
        <row r="11">
          <cell r="C11" t="str">
            <v>Mar90</v>
          </cell>
        </row>
        <row r="14">
          <cell r="C14" t="str">
            <v>Jun</v>
          </cell>
        </row>
        <row r="17">
          <cell r="C17" t="str">
            <v>Sep</v>
          </cell>
        </row>
        <row r="20">
          <cell r="C20" t="str">
            <v>Dec</v>
          </cell>
        </row>
        <row r="23">
          <cell r="C23" t="str">
            <v>Mar91</v>
          </cell>
        </row>
        <row r="26">
          <cell r="C26" t="str">
            <v>Jun</v>
          </cell>
        </row>
        <row r="29">
          <cell r="C29" t="str">
            <v>Sep</v>
          </cell>
        </row>
        <row r="32">
          <cell r="C32" t="str">
            <v>Dec</v>
          </cell>
        </row>
        <row r="35">
          <cell r="C35" t="str">
            <v>Mar92</v>
          </cell>
        </row>
        <row r="38">
          <cell r="C38" t="str">
            <v>Jun</v>
          </cell>
        </row>
        <row r="41">
          <cell r="C41" t="str">
            <v>Sep</v>
          </cell>
        </row>
        <row r="44">
          <cell r="C44" t="str">
            <v>Dec</v>
          </cell>
        </row>
        <row r="47">
          <cell r="C47" t="str">
            <v>Mar93</v>
          </cell>
        </row>
        <row r="50">
          <cell r="C50" t="str">
            <v>Jun</v>
          </cell>
        </row>
        <row r="53">
          <cell r="C53" t="str">
            <v>Sep</v>
          </cell>
        </row>
        <row r="56">
          <cell r="C56" t="str">
            <v>Dec</v>
          </cell>
        </row>
        <row r="59">
          <cell r="C59" t="str">
            <v>Mar94</v>
          </cell>
        </row>
        <row r="62">
          <cell r="C62" t="str">
            <v>Jun</v>
          </cell>
        </row>
        <row r="65">
          <cell r="C65" t="str">
            <v>Sep</v>
          </cell>
        </row>
        <row r="68">
          <cell r="C68" t="str">
            <v>Dec</v>
          </cell>
        </row>
        <row r="71">
          <cell r="C71" t="str">
            <v>Mar95</v>
          </cell>
        </row>
        <row r="74">
          <cell r="C74" t="str">
            <v>Jun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BR146" t="str">
            <v>$NULCG6</v>
          </cell>
        </row>
        <row r="147">
          <cell r="BB147" t="str">
            <v>Index, Jan-Sept 1990=100</v>
          </cell>
        </row>
        <row r="149">
          <cell r="AY149" t="str">
            <v>Index, Jan-Sept 1990=100</v>
          </cell>
          <cell r="BR149" t="str">
            <v>$NULCG6</v>
          </cell>
        </row>
        <row r="150">
          <cell r="AY150" t="str">
            <v>NEER</v>
          </cell>
          <cell r="AZ150" t="str">
            <v>REER</v>
          </cell>
          <cell r="BB150" t="str">
            <v>REER</v>
          </cell>
        </row>
        <row r="151">
          <cell r="AY151" t="str">
            <v>(czech/</v>
          </cell>
          <cell r="AZ151" t="str">
            <v>(CPI based)</v>
          </cell>
          <cell r="BB151" t="str">
            <v>(PPI based)</v>
          </cell>
        </row>
        <row r="152">
          <cell r="AY152" t="str">
            <v>$nomxrg6)</v>
          </cell>
        </row>
        <row r="153">
          <cell r="AY153" t="str">
            <v>neer</v>
          </cell>
          <cell r="AZ153" t="str">
            <v>reerc</v>
          </cell>
          <cell r="BB153" t="str">
            <v>reerp</v>
          </cell>
        </row>
        <row r="154">
          <cell r="AY154">
            <v>102.86789797269462</v>
          </cell>
          <cell r="AZ154">
            <v>1.009642963192813</v>
          </cell>
          <cell r="BB154">
            <v>99.628468216542174</v>
          </cell>
          <cell r="BR154">
            <v>95.691962942667203</v>
          </cell>
        </row>
        <row r="155">
          <cell r="AY155">
            <v>99.947925183606046</v>
          </cell>
          <cell r="AZ155">
            <v>0.90584955274081691</v>
          </cell>
          <cell r="BB155">
            <v>95.434709131531818</v>
          </cell>
          <cell r="BR155">
            <v>97.295901743191223</v>
          </cell>
        </row>
        <row r="156">
          <cell r="AY156">
            <v>100.91072848615903</v>
          </cell>
          <cell r="AZ156">
            <v>1.0486060074945365</v>
          </cell>
          <cell r="BB156">
            <v>95.744050870788996</v>
          </cell>
          <cell r="BR156">
            <v>96.411216455223325</v>
          </cell>
        </row>
        <row r="157">
          <cell r="AY157">
            <v>100.37548391924503</v>
          </cell>
          <cell r="AZ157">
            <v>1.0096271689377452</v>
          </cell>
          <cell r="BB157">
            <v>95.834237220419894</v>
          </cell>
          <cell r="BR157">
            <v>98.084662018047695</v>
          </cell>
        </row>
        <row r="158">
          <cell r="AY158">
            <v>100.24539209966674</v>
          </cell>
          <cell r="AZ158">
            <v>1.0162113742847021</v>
          </cell>
          <cell r="BB158">
            <v>96.390366140930439</v>
          </cell>
          <cell r="BR158">
            <v>100.4380590649068</v>
          </cell>
        </row>
        <row r="159">
          <cell r="AY159">
            <v>99.406466786284071</v>
          </cell>
          <cell r="AZ159">
            <v>1.0058013162293933</v>
          </cell>
          <cell r="BB159">
            <v>96.891987257323052</v>
          </cell>
          <cell r="BR159">
            <v>99.255834884469436</v>
          </cell>
        </row>
        <row r="160">
          <cell r="AY160">
            <v>99.043344271983258</v>
          </cell>
          <cell r="AZ160">
            <v>0.99825031296119759</v>
          </cell>
          <cell r="BB160">
            <v>104.75520681254494</v>
          </cell>
          <cell r="BR160">
            <v>101.59603165985909</v>
          </cell>
        </row>
        <row r="161">
          <cell r="AY161">
            <v>98.224383732714244</v>
          </cell>
          <cell r="AZ161">
            <v>0.90352240973764386</v>
          </cell>
          <cell r="BB161">
            <v>106.43162390008962</v>
          </cell>
          <cell r="BR161">
            <v>105.45309736673832</v>
          </cell>
        </row>
        <row r="162">
          <cell r="AY162">
            <v>99.270019289441464</v>
          </cell>
          <cell r="AZ162">
            <v>0.91320229072180292</v>
          </cell>
          <cell r="BB162">
            <v>108.51287026828214</v>
          </cell>
          <cell r="BR162">
            <v>105.77323386489692</v>
          </cell>
        </row>
        <row r="163">
          <cell r="AY163">
            <v>75.108316466956168</v>
          </cell>
          <cell r="AZ163">
            <v>0.74689509092898387</v>
          </cell>
          <cell r="BB163">
            <v>83.098393824811879</v>
          </cell>
          <cell r="BR163">
            <v>109.03270591450871</v>
          </cell>
        </row>
        <row r="164">
          <cell r="AY164">
            <v>62.85120983133713</v>
          </cell>
          <cell r="AZ164">
            <v>0.69176599641183467</v>
          </cell>
          <cell r="BB164">
            <v>70.658774539049006</v>
          </cell>
          <cell r="BR164">
            <v>111.45691523948409</v>
          </cell>
        </row>
        <row r="165">
          <cell r="AY165">
            <v>61.776502297974325</v>
          </cell>
          <cell r="AZ165">
            <v>0.63812772138269314</v>
          </cell>
          <cell r="BB165">
            <v>69.310923367402808</v>
          </cell>
          <cell r="BR165">
            <v>111.18025598994335</v>
          </cell>
        </row>
        <row r="166">
          <cell r="AY166">
            <v>54.558086574227595</v>
          </cell>
          <cell r="AZ166">
            <v>0.52270821897392594</v>
          </cell>
          <cell r="BB166">
            <v>74.876734071685775</v>
          </cell>
          <cell r="BR166">
            <v>110.29792595046035</v>
          </cell>
        </row>
        <row r="167">
          <cell r="AY167">
            <v>54.015349274176515</v>
          </cell>
          <cell r="AZ167">
            <v>0.47988117591450397</v>
          </cell>
          <cell r="BB167">
            <v>77.700151743643303</v>
          </cell>
          <cell r="BR167">
            <v>112.61713711212916</v>
          </cell>
        </row>
        <row r="168">
          <cell r="AY168">
            <v>55.290903978447936</v>
          </cell>
          <cell r="AZ168">
            <v>0.56039049020909004</v>
          </cell>
          <cell r="BB168">
            <v>82.650913539433446</v>
          </cell>
          <cell r="BR168">
            <v>106.1393269872501</v>
          </cell>
        </row>
        <row r="169">
          <cell r="AY169">
            <v>55.912880617050263</v>
          </cell>
          <cell r="AZ169">
            <v>0.54919522992492209</v>
          </cell>
          <cell r="BB169">
            <v>85.696392246293911</v>
          </cell>
          <cell r="BR169">
            <v>102.14514072132152</v>
          </cell>
        </row>
        <row r="170">
          <cell r="AY170">
            <v>56.055952541289635</v>
          </cell>
          <cell r="AZ170">
            <v>0.55724065940892986</v>
          </cell>
          <cell r="BB170">
            <v>88.494629135030536</v>
          </cell>
          <cell r="BR170">
            <v>102.4437403724986</v>
          </cell>
        </row>
        <row r="171">
          <cell r="AY171">
            <v>56.615537036050299</v>
          </cell>
          <cell r="AZ171">
            <v>0.55913778196545905</v>
          </cell>
          <cell r="BB171">
            <v>91.651718075236374</v>
          </cell>
          <cell r="BR171">
            <v>98.610193879527401</v>
          </cell>
        </row>
        <row r="172">
          <cell r="AY172">
            <v>56.49905789331369</v>
          </cell>
          <cell r="AZ172">
            <v>0.55047749176402194</v>
          </cell>
          <cell r="BB172">
            <v>91.357517662392098</v>
          </cell>
          <cell r="BR172">
            <v>97.854489402868367</v>
          </cell>
        </row>
        <row r="173">
          <cell r="AY173">
            <v>56.157780520566568</v>
          </cell>
          <cell r="AZ173">
            <v>0.50339852751922243</v>
          </cell>
          <cell r="BB173">
            <v>91.426603220650108</v>
          </cell>
          <cell r="BR173">
            <v>99.735028326539265</v>
          </cell>
        </row>
        <row r="174">
          <cell r="AY174">
            <v>55.715493594823606</v>
          </cell>
          <cell r="AZ174">
            <v>0.49966963053337499</v>
          </cell>
          <cell r="BB174">
            <v>91.31354856636348</v>
          </cell>
          <cell r="BR174">
            <v>102.7981466749476</v>
          </cell>
        </row>
        <row r="175">
          <cell r="AY175">
            <v>55.752640753576912</v>
          </cell>
          <cell r="AZ175">
            <v>0.53751826927998125</v>
          </cell>
          <cell r="BB175">
            <v>91.889365073420862</v>
          </cell>
          <cell r="BR175">
            <v>104.02007099628467</v>
          </cell>
        </row>
        <row r="176">
          <cell r="AY176">
            <v>55.215393479311601</v>
          </cell>
          <cell r="AZ176">
            <v>0.58819341531803637</v>
          </cell>
          <cell r="BB176">
            <v>91.827677077459356</v>
          </cell>
          <cell r="BR176">
            <v>108.32028665722207</v>
          </cell>
        </row>
        <row r="177">
          <cell r="AY177">
            <v>54.700026761852506</v>
          </cell>
          <cell r="AZ177">
            <v>0.54520374429306806</v>
          </cell>
          <cell r="BB177">
            <v>91.481117726075098</v>
          </cell>
          <cell r="BR177">
            <v>111.37038443362279</v>
          </cell>
        </row>
        <row r="178">
          <cell r="AY178">
            <v>55.259209273165851</v>
          </cell>
          <cell r="AZ178">
            <v>0.50191922404464284</v>
          </cell>
          <cell r="BB178">
            <v>90.926560824615621</v>
          </cell>
          <cell r="BR178">
            <v>110.47021413309579</v>
          </cell>
        </row>
        <row r="179">
          <cell r="AY179">
            <v>55.725338712473693</v>
          </cell>
          <cell r="AZ179">
            <v>0.47289124089802442</v>
          </cell>
          <cell r="BB179">
            <v>91.014189822846134</v>
          </cell>
          <cell r="BR179">
            <v>107.69599003388875</v>
          </cell>
        </row>
        <row r="180">
          <cell r="AY180">
            <v>56.338311050802439</v>
          </cell>
          <cell r="AZ180">
            <v>0.53779372040718754</v>
          </cell>
          <cell r="BB180">
            <v>92.232958779605141</v>
          </cell>
          <cell r="BR180">
            <v>105.59519621476437</v>
          </cell>
        </row>
        <row r="181">
          <cell r="AY181">
            <v>56.12819460661035</v>
          </cell>
          <cell r="AZ181">
            <v>0.52031027090067539</v>
          </cell>
          <cell r="BB181">
            <v>92.772626968143811</v>
          </cell>
          <cell r="BR181">
            <v>106.78641712218815</v>
          </cell>
        </row>
        <row r="182">
          <cell r="AY182">
            <v>55.606727354075247</v>
          </cell>
          <cell r="AZ182">
            <v>0.52875625203352927</v>
          </cell>
          <cell r="BB182">
            <v>93.001698001445021</v>
          </cell>
          <cell r="BR182">
            <v>108.9704112267649</v>
          </cell>
        </row>
        <row r="183">
          <cell r="AY183">
            <v>54.97563313774311</v>
          </cell>
          <cell r="AZ183">
            <v>0.51822981815012714</v>
          </cell>
          <cell r="BB183">
            <v>92.865824432529138</v>
          </cell>
          <cell r="BR183">
            <v>112.47219189814078</v>
          </cell>
        </row>
        <row r="184">
          <cell r="AY184">
            <v>56.029281527488742</v>
          </cell>
          <cell r="AZ184">
            <v>0.52196485425297834</v>
          </cell>
          <cell r="BB184">
            <v>96.507376411799996</v>
          </cell>
          <cell r="BR184">
            <v>118.53657121506585</v>
          </cell>
        </row>
        <row r="185">
          <cell r="AY185">
            <v>53.501955004322753</v>
          </cell>
          <cell r="AZ185">
            <v>0.46212444178161682</v>
          </cell>
          <cell r="BB185">
            <v>93.135226312378833</v>
          </cell>
          <cell r="BR185">
            <v>121.89324328227858</v>
          </cell>
        </row>
        <row r="186">
          <cell r="AY186">
            <v>53.984185077433558</v>
          </cell>
          <cell r="AZ186">
            <v>0.46461534940216043</v>
          </cell>
          <cell r="BB186">
            <v>95.833387244499704</v>
          </cell>
          <cell r="BR186">
            <v>121.40140706967321</v>
          </cell>
        </row>
        <row r="187">
          <cell r="AY187">
            <v>55.479366182888569</v>
          </cell>
          <cell r="AZ187">
            <v>0.51685485848213586</v>
          </cell>
          <cell r="BB187">
            <v>100.72685496254793</v>
          </cell>
          <cell r="BR187">
            <v>117.53701277641271</v>
          </cell>
        </row>
        <row r="188">
          <cell r="AY188">
            <v>56.527811581069173</v>
          </cell>
          <cell r="AZ188">
            <v>0.58733078310468356</v>
          </cell>
          <cell r="BB188">
            <v>104.49852848523471</v>
          </cell>
          <cell r="BR188">
            <v>111.00441158319794</v>
          </cell>
        </row>
        <row r="189">
          <cell r="AY189">
            <v>56.466318920958159</v>
          </cell>
          <cell r="AZ189">
            <v>0.54467255674537707</v>
          </cell>
          <cell r="BB189">
            <v>104.67214134739345</v>
          </cell>
          <cell r="BR189">
            <v>110.92576832344108</v>
          </cell>
        </row>
        <row r="190">
          <cell r="AY190">
            <v>57.115684349787053</v>
          </cell>
          <cell r="AZ190">
            <v>0.49491628187393039</v>
          </cell>
          <cell r="BB190">
            <v>112.23791113848783</v>
          </cell>
          <cell r="BR190">
            <v>108.29879700559285</v>
          </cell>
        </row>
        <row r="191">
          <cell r="AY191">
            <v>57.945082835354</v>
          </cell>
          <cell r="AZ191">
            <v>0.47334006101170639</v>
          </cell>
          <cell r="BB191">
            <v>114.56545813830773</v>
          </cell>
          <cell r="BR191">
            <v>106.39483427575698</v>
          </cell>
        </row>
        <row r="192">
          <cell r="AY192">
            <v>58.149865425301343</v>
          </cell>
          <cell r="AZ192">
            <v>0.52731149208694328</v>
          </cell>
          <cell r="BB192">
            <v>115.57642065439403</v>
          </cell>
          <cell r="BR192">
            <v>106.1576239233615</v>
          </cell>
        </row>
        <row r="193">
          <cell r="AY193">
            <v>57.421529417366635</v>
          </cell>
          <cell r="AZ193">
            <v>0.50876388469734279</v>
          </cell>
          <cell r="BB193">
            <v>115.19325046803561</v>
          </cell>
          <cell r="BR193">
            <v>109.74526011834655</v>
          </cell>
        </row>
        <row r="194">
          <cell r="AY194">
            <v>57.129121222526145</v>
          </cell>
          <cell r="AZ194">
            <v>0.52822287627554354</v>
          </cell>
          <cell r="BB194">
            <v>115.95632307977576</v>
          </cell>
          <cell r="BR194">
            <v>110.06813666962888</v>
          </cell>
        </row>
        <row r="195">
          <cell r="AY195">
            <v>57.489793283476899</v>
          </cell>
          <cell r="AZ195">
            <v>0.52333103896538491</v>
          </cell>
          <cell r="BB195">
            <v>118.01739555428223</v>
          </cell>
          <cell r="BR195">
            <v>107.7680015111452</v>
          </cell>
        </row>
        <row r="196">
          <cell r="AY196">
            <v>57.996384480229487</v>
          </cell>
          <cell r="AZ196">
            <v>0.51958168623795009</v>
          </cell>
          <cell r="BB196">
            <v>120.40677174589869</v>
          </cell>
          <cell r="BR196">
            <v>104.2409149423403</v>
          </cell>
        </row>
        <row r="197">
          <cell r="AY197">
            <v>58.01054950005409</v>
          </cell>
          <cell r="AZ197">
            <v>0.48548465689332138</v>
          </cell>
          <cell r="BB197">
            <v>121.74527216982113</v>
          </cell>
          <cell r="BR197">
            <v>104.91547321491366</v>
          </cell>
        </row>
        <row r="198">
          <cell r="AY198">
            <v>57.6212361845689</v>
          </cell>
          <cell r="AZ198">
            <v>0.47719119328193266</v>
          </cell>
          <cell r="BB198">
            <v>122.59863817796432</v>
          </cell>
          <cell r="BR198">
            <v>108.69752125842918</v>
          </cell>
        </row>
        <row r="199">
          <cell r="AY199">
            <v>58.217291803783475</v>
          </cell>
          <cell r="AZ199">
            <v>0.52092006293441795</v>
          </cell>
          <cell r="BB199">
            <v>125.19071254430838</v>
          </cell>
          <cell r="BR199">
            <v>107.19885986473182</v>
          </cell>
        </row>
        <row r="200">
          <cell r="AY200">
            <v>58.506040312859533</v>
          </cell>
          <cell r="AZ200">
            <v>0.5901055816720554</v>
          </cell>
          <cell r="BB200">
            <v>126.22005615382726</v>
          </cell>
          <cell r="BR200">
            <v>104.02696339393587</v>
          </cell>
        </row>
        <row r="201">
          <cell r="AY201">
            <v>58.539475852722923</v>
          </cell>
          <cell r="AZ201">
            <v>0.54002173907925877</v>
          </cell>
          <cell r="BB201">
            <v>127.78599258269801</v>
          </cell>
          <cell r="BR201">
            <v>104.22766650071105</v>
          </cell>
        </row>
        <row r="202">
          <cell r="AY202">
            <v>58.686797979728709</v>
          </cell>
          <cell r="AZ202">
            <v>0.49219152015457668</v>
          </cell>
          <cell r="BB202">
            <v>127.24782485090257</v>
          </cell>
          <cell r="BR202">
            <v>103.71768974334496</v>
          </cell>
        </row>
        <row r="203">
          <cell r="AY203">
            <v>58.512051153900032</v>
          </cell>
          <cell r="AZ203">
            <v>0.46583880811168621</v>
          </cell>
          <cell r="BB203">
            <v>126.72927078211971</v>
          </cell>
          <cell r="BR203">
            <v>104.93841999759694</v>
          </cell>
        </row>
        <row r="204">
          <cell r="AY204">
            <v>58.256436021626691</v>
          </cell>
          <cell r="AZ204">
            <v>0.50706163561399498</v>
          </cell>
          <cell r="BB204">
            <v>126.75091583400464</v>
          </cell>
          <cell r="BR204">
            <v>106.36789359219681</v>
          </cell>
        </row>
        <row r="205">
          <cell r="AY205">
            <v>58.152780907580237</v>
          </cell>
          <cell r="AZ205">
            <v>0.49976394690650044</v>
          </cell>
          <cell r="BB205">
            <v>127.58613590811495</v>
          </cell>
          <cell r="BR205">
            <v>105.38392749462197</v>
          </cell>
        </row>
        <row r="206">
          <cell r="AY206">
            <v>57.830853856170549</v>
          </cell>
          <cell r="AZ206">
            <v>0.52513312910879206</v>
          </cell>
          <cell r="BB206">
            <v>128.02554913621626</v>
          </cell>
          <cell r="BR206">
            <v>106.81663562281649</v>
          </cell>
        </row>
        <row r="207"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B211">
            <v>132.42813896018779</v>
          </cell>
          <cell r="BR211">
            <v>115.24376319109841</v>
          </cell>
        </row>
        <row r="212">
          <cell r="BB212">
            <v>133.55623384377358</v>
          </cell>
        </row>
      </sheetData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KA2"/>
      <sheetName val="my table"/>
      <sheetName val="i3-LQ"/>
      <sheetName val="Debt"/>
      <sheetName val="Assu"/>
      <sheetName val="BOP"/>
      <sheetName val="Assu. summary"/>
      <sheetName val="output"/>
      <sheetName val="outmacro"/>
      <sheetName val="WEO"/>
      <sheetName val="trade-struct"/>
      <sheetName val="dir-trade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lenovia"/>
      <sheetName val="cieľ 2%"/>
      <sheetName val="Vplyvy_jednotlivo"/>
      <sheetName val="dane"/>
      <sheetName val="makro"/>
      <sheetName val="legislatíva"/>
      <sheetName val="Opatrenia rozbitie"/>
      <sheetName val="DPFOzc"/>
      <sheetName val="Soc_odvody"/>
      <sheetName val="Zdrav_odvody"/>
      <sheetName val="DPFOpod"/>
      <sheetName val="DPPO"/>
      <sheetName val="zrazka"/>
      <sheetName val="DPH"/>
      <sheetName val="SD_MO"/>
      <sheetName val="SD_lieh"/>
      <sheetName val="SD_pivo"/>
      <sheetName val="SD_vino"/>
      <sheetName val="SD_tabak"/>
      <sheetName val="SD_elektrina"/>
      <sheetName val="SD_plyn"/>
      <sheetName val="SD_uhlie"/>
      <sheetName val="Ostatne_dane"/>
      <sheetName val="Dane_z_medz_obch"/>
      <sheetName val="Miestne_dane"/>
    </sheetNames>
    <sheetDataSet>
      <sheetData sheetId="0">
        <row r="1">
          <cell r="B1" t="str">
            <v>IFP a ostatní členovia Výboru</v>
          </cell>
        </row>
      </sheetData>
      <sheetData sheetId="1">
        <row r="7">
          <cell r="C7">
            <v>2004</v>
          </cell>
        </row>
      </sheetData>
      <sheetData sheetId="2">
        <row r="1">
          <cell r="B1" t="str">
            <v>RVS 15 - 17</v>
          </cell>
          <cell r="C1">
            <v>2015</v>
          </cell>
        </row>
      </sheetData>
      <sheetData sheetId="3"/>
      <sheetData sheetId="4">
        <row r="21">
          <cell r="J21">
            <v>2.6000691656083763</v>
          </cell>
          <cell r="L21">
            <v>3.5950030659232191</v>
          </cell>
        </row>
        <row r="22">
          <cell r="J22">
            <v>3.7208347360717431</v>
          </cell>
          <cell r="L22">
            <v>3.3223144746199695</v>
          </cell>
        </row>
        <row r="23">
          <cell r="J23">
            <v>2.3887293347670147</v>
          </cell>
          <cell r="L23">
            <v>2.3538159736290698</v>
          </cell>
        </row>
        <row r="24">
          <cell r="J24">
            <v>3.4107924435385684</v>
          </cell>
          <cell r="L24">
            <v>2.2252089033683253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Farby 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B0D6AF"/>
      </a:accent2>
      <a:accent3>
        <a:srgbClr val="D3BEDE"/>
      </a:accent3>
      <a:accent4>
        <a:srgbClr val="D9D3AB"/>
      </a:accent4>
      <a:accent5>
        <a:srgbClr val="AAD3F2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sqref="A1:E1"/>
    </sheetView>
  </sheetViews>
  <sheetFormatPr defaultRowHeight="16.5" x14ac:dyDescent="0.3"/>
  <cols>
    <col min="1" max="1" width="23.5703125" style="14" customWidth="1"/>
    <col min="2" max="2" width="16.5703125" style="14" customWidth="1"/>
    <col min="3" max="3" width="14.5703125" style="14" customWidth="1"/>
    <col min="4" max="5" width="16.5703125" style="14" customWidth="1"/>
    <col min="6" max="16384" width="9.140625" style="14"/>
  </cols>
  <sheetData>
    <row r="1" spans="1:5" ht="29.25" customHeight="1" thickBot="1" x14ac:dyDescent="0.35">
      <c r="A1" s="120" t="s">
        <v>79</v>
      </c>
      <c r="B1" s="120"/>
      <c r="C1" s="120"/>
      <c r="D1" s="120"/>
      <c r="E1" s="120"/>
    </row>
    <row r="2" spans="1:5" x14ac:dyDescent="0.3">
      <c r="A2" s="15"/>
      <c r="B2" s="118" t="s">
        <v>76</v>
      </c>
      <c r="C2" s="118" t="s">
        <v>77</v>
      </c>
      <c r="D2" s="121" t="s">
        <v>0</v>
      </c>
      <c r="E2" s="121" t="s">
        <v>1</v>
      </c>
    </row>
    <row r="3" spans="1:5" ht="17.25" thickBot="1" x14ac:dyDescent="0.35">
      <c r="A3" s="16"/>
      <c r="B3" s="119"/>
      <c r="C3" s="119"/>
      <c r="D3" s="122"/>
      <c r="E3" s="122"/>
    </row>
    <row r="4" spans="1:5" x14ac:dyDescent="0.3">
      <c r="A4" s="17" t="s">
        <v>2</v>
      </c>
      <c r="B4" s="18">
        <v>2809.23</v>
      </c>
      <c r="C4" s="18">
        <v>2855.9097583900002</v>
      </c>
      <c r="D4" s="18">
        <f>C4-B4</f>
        <v>46.679758390000188</v>
      </c>
      <c r="E4" s="19">
        <f>D4/B4*100</f>
        <v>1.6616566956069878</v>
      </c>
    </row>
    <row r="5" spans="1:5" x14ac:dyDescent="0.3">
      <c r="A5" s="20" t="s">
        <v>3</v>
      </c>
      <c r="B5" s="18">
        <v>2674.6640000000002</v>
      </c>
      <c r="C5" s="18">
        <v>2746.6247583899999</v>
      </c>
      <c r="D5" s="18">
        <f t="shared" ref="D5:D13" si="0">C5-B5</f>
        <v>71.960758389999683</v>
      </c>
      <c r="E5" s="19">
        <f t="shared" ref="E5:E13" si="1">D5/B5*100</f>
        <v>2.6904597508322423</v>
      </c>
    </row>
    <row r="6" spans="1:5" x14ac:dyDescent="0.3">
      <c r="A6" s="20" t="s">
        <v>4</v>
      </c>
      <c r="B6" s="18">
        <v>134.566</v>
      </c>
      <c r="C6" s="18">
        <v>109.285</v>
      </c>
      <c r="D6" s="18">
        <f t="shared" si="0"/>
        <v>-25.281000000000006</v>
      </c>
      <c r="E6" s="19">
        <f t="shared" si="1"/>
        <v>-18.787063597045321</v>
      </c>
    </row>
    <row r="7" spans="1:5" x14ac:dyDescent="0.3">
      <c r="A7" s="17" t="s">
        <v>5</v>
      </c>
      <c r="B7" s="18">
        <v>2995.0590000000002</v>
      </c>
      <c r="C7" s="18">
        <v>2632.9940000000001</v>
      </c>
      <c r="D7" s="18">
        <f t="shared" si="0"/>
        <v>-362.06500000000005</v>
      </c>
      <c r="E7" s="19">
        <f t="shared" si="1"/>
        <v>-12.088743493867735</v>
      </c>
    </row>
    <row r="8" spans="1:5" x14ac:dyDescent="0.3">
      <c r="A8" s="17" t="s">
        <v>6</v>
      </c>
      <c r="B8" s="18">
        <v>190.024</v>
      </c>
      <c r="C8" s="18">
        <v>178.43143959</v>
      </c>
      <c r="D8" s="18">
        <f t="shared" si="0"/>
        <v>-11.592560410000004</v>
      </c>
      <c r="E8" s="19">
        <f t="shared" si="1"/>
        <v>-6.1005769850124212</v>
      </c>
    </row>
    <row r="9" spans="1:5" x14ac:dyDescent="0.3">
      <c r="A9" s="17" t="s">
        <v>7</v>
      </c>
      <c r="B9" s="18">
        <v>5759.7039999999997</v>
      </c>
      <c r="C9" s="18">
        <v>5916.5022110999971</v>
      </c>
      <c r="D9" s="18">
        <f t="shared" si="0"/>
        <v>156.79821109999739</v>
      </c>
      <c r="E9" s="19">
        <f t="shared" si="1"/>
        <v>2.7223310624989998</v>
      </c>
    </row>
    <row r="10" spans="1:5" x14ac:dyDescent="0.3">
      <c r="A10" s="17" t="s">
        <v>8</v>
      </c>
      <c r="B10" s="18">
        <v>2259.7530000000002</v>
      </c>
      <c r="C10" s="18">
        <v>2250.8883662800008</v>
      </c>
      <c r="D10" s="18">
        <f t="shared" si="0"/>
        <v>-8.8646337199993468</v>
      </c>
      <c r="E10" s="19">
        <f t="shared" si="1"/>
        <v>-0.39228330352916208</v>
      </c>
    </row>
    <row r="11" spans="1:5" x14ac:dyDescent="0.3">
      <c r="A11" s="17" t="s">
        <v>9</v>
      </c>
      <c r="B11" s="18">
        <v>1128.5540000000001</v>
      </c>
      <c r="C11" s="18">
        <v>1116.90326837</v>
      </c>
      <c r="D11" s="18">
        <f t="shared" si="0"/>
        <v>-11.650731630000109</v>
      </c>
      <c r="E11" s="19">
        <f t="shared" si="1"/>
        <v>-1.0323592517504798</v>
      </c>
    </row>
    <row r="12" spans="1:5" x14ac:dyDescent="0.3">
      <c r="A12" s="17" t="s">
        <v>10</v>
      </c>
      <c r="B12" s="18">
        <v>6934.6750000000002</v>
      </c>
      <c r="C12" s="18">
        <v>7094.7550000000001</v>
      </c>
      <c r="D12" s="18">
        <f t="shared" si="0"/>
        <v>160.07999999999993</v>
      </c>
      <c r="E12" s="19">
        <f t="shared" si="1"/>
        <v>2.3083994563551995</v>
      </c>
    </row>
    <row r="13" spans="1:5" ht="17.25" thickBot="1" x14ac:dyDescent="0.35">
      <c r="A13" s="21" t="s">
        <v>11</v>
      </c>
      <c r="B13" s="22">
        <v>3113.6950000000002</v>
      </c>
      <c r="C13" s="22">
        <v>3329.0783611100019</v>
      </c>
      <c r="D13" s="22">
        <f t="shared" si="0"/>
        <v>215.38336111000172</v>
      </c>
      <c r="E13" s="23">
        <f t="shared" si="1"/>
        <v>6.9172915494292688</v>
      </c>
    </row>
    <row r="14" spans="1:5" ht="17.25" thickBot="1" x14ac:dyDescent="0.35">
      <c r="A14" s="24" t="s">
        <v>12</v>
      </c>
      <c r="B14" s="25">
        <f>B13+B12+B11+B10+B9+B8+B7+B4</f>
        <v>25190.694000000003</v>
      </c>
      <c r="C14" s="25">
        <f t="shared" ref="C14:D14" si="2">C13+C12+C11+C10+C9+C8+C7+C4</f>
        <v>25375.46240484</v>
      </c>
      <c r="D14" s="25">
        <f t="shared" si="2"/>
        <v>184.76840483999968</v>
      </c>
      <c r="E14" s="26">
        <f>D14/B14*100</f>
        <v>0.73347881896385891</v>
      </c>
    </row>
    <row r="15" spans="1:5" x14ac:dyDescent="0.3">
      <c r="A15" s="27" t="s">
        <v>78</v>
      </c>
      <c r="B15" s="28">
        <v>0.29641274446964827</v>
      </c>
      <c r="C15" s="28">
        <v>0.29858686916704258</v>
      </c>
      <c r="D15" s="28" t="s">
        <v>75</v>
      </c>
      <c r="E15" s="28" t="s">
        <v>13</v>
      </c>
    </row>
    <row r="16" spans="1:5" ht="15" customHeight="1" x14ac:dyDescent="0.3">
      <c r="A16" s="116" t="s">
        <v>14</v>
      </c>
      <c r="B16" s="116"/>
      <c r="C16" s="116"/>
      <c r="D16" s="116"/>
      <c r="E16" s="30" t="s">
        <v>30</v>
      </c>
    </row>
    <row r="17" spans="1:5" x14ac:dyDescent="0.3">
      <c r="A17" s="117"/>
      <c r="B17" s="117"/>
      <c r="C17" s="117"/>
      <c r="D17" s="117"/>
      <c r="E17" s="29"/>
    </row>
  </sheetData>
  <mergeCells count="6">
    <mergeCell ref="A16:D17"/>
    <mergeCell ref="B2:B3"/>
    <mergeCell ref="C2:C3"/>
    <mergeCell ref="A1:E1"/>
    <mergeCell ref="D2:D3"/>
    <mergeCell ref="E2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8" sqref="A8"/>
    </sheetView>
  </sheetViews>
  <sheetFormatPr defaultRowHeight="16.5" x14ac:dyDescent="0.3"/>
  <cols>
    <col min="1" max="1" width="65.28515625" style="14" customWidth="1"/>
    <col min="2" max="3" width="11.42578125" style="14" customWidth="1"/>
    <col min="4" max="4" width="8.42578125" style="14" customWidth="1"/>
    <col min="5" max="6" width="9.140625" style="14"/>
    <col min="7" max="7" width="68.7109375" style="14" bestFit="1" customWidth="1"/>
    <col min="8" max="16384" width="9.140625" style="14"/>
  </cols>
  <sheetData>
    <row r="1" spans="1:5" ht="15.75" customHeight="1" thickBot="1" x14ac:dyDescent="0.35">
      <c r="A1" s="107" t="s">
        <v>80</v>
      </c>
      <c r="B1" s="107"/>
      <c r="C1" s="107"/>
      <c r="D1" s="107"/>
      <c r="E1" s="92"/>
    </row>
    <row r="2" spans="1:5" ht="17.25" thickBot="1" x14ac:dyDescent="0.35">
      <c r="A2" s="93" t="s">
        <v>49</v>
      </c>
      <c r="B2" s="75" t="s">
        <v>46</v>
      </c>
      <c r="C2" s="75" t="s">
        <v>50</v>
      </c>
      <c r="D2" s="75" t="s">
        <v>0</v>
      </c>
      <c r="E2" s="92"/>
    </row>
    <row r="3" spans="1:5" x14ac:dyDescent="0.3">
      <c r="A3" s="94" t="s">
        <v>81</v>
      </c>
      <c r="B3" s="76">
        <f>+SUM(B6:B20)</f>
        <v>9.4696212872254151</v>
      </c>
      <c r="C3" s="76">
        <f t="shared" ref="C3:D3" si="0">+SUM(C6:C20)</f>
        <v>7.5471654225137055</v>
      </c>
      <c r="D3" s="76">
        <f t="shared" si="0"/>
        <v>-1.922455864711722</v>
      </c>
      <c r="E3" s="92"/>
    </row>
    <row r="4" spans="1:5" x14ac:dyDescent="0.3">
      <c r="A4" s="94" t="s">
        <v>73</v>
      </c>
      <c r="B4" s="76"/>
      <c r="C4" s="76"/>
      <c r="D4" s="77">
        <v>0.61588797798482842</v>
      </c>
      <c r="E4" s="92"/>
    </row>
    <row r="5" spans="1:5" x14ac:dyDescent="0.3">
      <c r="A5" s="95" t="s">
        <v>51</v>
      </c>
      <c r="B5" s="80"/>
      <c r="C5" s="80"/>
      <c r="D5" s="81">
        <v>-2.5383438426965417</v>
      </c>
      <c r="E5" s="92"/>
    </row>
    <row r="6" spans="1:5" x14ac:dyDescent="0.3">
      <c r="A6" s="96" t="s">
        <v>82</v>
      </c>
      <c r="B6" s="82">
        <v>-141.140718712775</v>
      </c>
      <c r="C6" s="82">
        <v>-113.45</v>
      </c>
      <c r="D6" s="82">
        <f t="shared" ref="D6:D23" si="1">C6-B6</f>
        <v>27.690718712774995</v>
      </c>
      <c r="E6" s="92"/>
    </row>
    <row r="7" spans="1:5" x14ac:dyDescent="0.3">
      <c r="A7" s="97" t="s">
        <v>83</v>
      </c>
      <c r="B7" s="98">
        <v>0</v>
      </c>
      <c r="C7" s="98">
        <v>0</v>
      </c>
      <c r="D7" s="98">
        <f t="shared" si="1"/>
        <v>0</v>
      </c>
      <c r="E7" s="92"/>
    </row>
    <row r="8" spans="1:5" x14ac:dyDescent="0.3">
      <c r="A8" s="97" t="s">
        <v>84</v>
      </c>
      <c r="B8" s="98">
        <v>0</v>
      </c>
      <c r="C8" s="98">
        <v>0</v>
      </c>
      <c r="D8" s="98">
        <f t="shared" si="1"/>
        <v>0</v>
      </c>
      <c r="E8" s="92"/>
    </row>
    <row r="9" spans="1:5" x14ac:dyDescent="0.3">
      <c r="A9" s="99" t="s">
        <v>85</v>
      </c>
      <c r="B9" s="100">
        <v>-4.5</v>
      </c>
      <c r="C9" s="100">
        <v>-4.5</v>
      </c>
      <c r="D9" s="100">
        <f t="shared" si="1"/>
        <v>0</v>
      </c>
      <c r="E9" s="92"/>
    </row>
    <row r="10" spans="1:5" x14ac:dyDescent="0.3">
      <c r="A10" s="101" t="s">
        <v>86</v>
      </c>
      <c r="B10" s="100">
        <v>-13.4</v>
      </c>
      <c r="C10" s="100">
        <v>-34.26</v>
      </c>
      <c r="D10" s="100">
        <f t="shared" si="1"/>
        <v>-20.86</v>
      </c>
      <c r="E10" s="92"/>
    </row>
    <row r="11" spans="1:5" x14ac:dyDescent="0.3">
      <c r="A11" s="101" t="s">
        <v>87</v>
      </c>
      <c r="B11" s="100">
        <v>0</v>
      </c>
      <c r="C11" s="100">
        <v>0</v>
      </c>
      <c r="D11" s="100">
        <f t="shared" si="1"/>
        <v>0</v>
      </c>
      <c r="E11" s="92"/>
    </row>
    <row r="12" spans="1:5" x14ac:dyDescent="0.3">
      <c r="A12" s="101" t="s">
        <v>88</v>
      </c>
      <c r="B12" s="100">
        <v>0</v>
      </c>
      <c r="C12" s="100">
        <v>0</v>
      </c>
      <c r="D12" s="100">
        <f t="shared" si="1"/>
        <v>0</v>
      </c>
      <c r="E12" s="92"/>
    </row>
    <row r="13" spans="1:5" x14ac:dyDescent="0.3">
      <c r="A13" s="102" t="s">
        <v>89</v>
      </c>
      <c r="B13" s="100">
        <v>0</v>
      </c>
      <c r="C13" s="100">
        <v>0</v>
      </c>
      <c r="D13" s="100">
        <f t="shared" si="1"/>
        <v>0</v>
      </c>
      <c r="E13" s="103"/>
    </row>
    <row r="14" spans="1:5" x14ac:dyDescent="0.3">
      <c r="A14" s="102" t="s">
        <v>90</v>
      </c>
      <c r="B14" s="100">
        <v>76.500505001333806</v>
      </c>
      <c r="C14" s="100">
        <v>61.321150796415239</v>
      </c>
      <c r="D14" s="100">
        <f t="shared" si="1"/>
        <v>-15.179354204918567</v>
      </c>
      <c r="E14" s="103"/>
    </row>
    <row r="15" spans="1:5" x14ac:dyDescent="0.3">
      <c r="A15" s="104" t="s">
        <v>91</v>
      </c>
      <c r="B15" s="100">
        <v>50.043339999999993</v>
      </c>
      <c r="C15" s="100">
        <v>50.043340000000001</v>
      </c>
      <c r="D15" s="100">
        <f t="shared" si="1"/>
        <v>0</v>
      </c>
      <c r="E15" s="103"/>
    </row>
    <row r="16" spans="1:5" x14ac:dyDescent="0.3">
      <c r="A16" s="105" t="s">
        <v>92</v>
      </c>
      <c r="B16" s="100">
        <v>90.663494998666607</v>
      </c>
      <c r="C16" s="100">
        <v>76.054849203584766</v>
      </c>
      <c r="D16" s="100">
        <f t="shared" si="1"/>
        <v>-14.608645795081841</v>
      </c>
      <c r="E16" s="103"/>
    </row>
    <row r="17" spans="1:5" x14ac:dyDescent="0.3">
      <c r="A17" s="105" t="s">
        <v>93</v>
      </c>
      <c r="B17" s="100">
        <v>29.566000000000027</v>
      </c>
      <c r="C17" s="100">
        <v>29.565999999999999</v>
      </c>
      <c r="D17" s="100">
        <f t="shared" si="1"/>
        <v>-2.8421709430404007E-14</v>
      </c>
      <c r="E17" s="100"/>
    </row>
    <row r="18" spans="1:5" x14ac:dyDescent="0.3">
      <c r="A18" s="106" t="s">
        <v>94</v>
      </c>
      <c r="B18" s="100">
        <v>56.531999999999996</v>
      </c>
      <c r="C18" s="100">
        <v>81.911881066009272</v>
      </c>
      <c r="D18" s="100">
        <f t="shared" si="1"/>
        <v>25.379881066009276</v>
      </c>
      <c r="E18" s="100"/>
    </row>
    <row r="19" spans="1:5" x14ac:dyDescent="0.3">
      <c r="A19" s="106" t="s">
        <v>74</v>
      </c>
      <c r="B19" s="100">
        <v>-169.05500000000001</v>
      </c>
      <c r="C19" s="100">
        <v>-153.53885564349557</v>
      </c>
      <c r="D19" s="100">
        <f t="shared" si="1"/>
        <v>15.516144356504441</v>
      </c>
      <c r="E19" s="100"/>
    </row>
    <row r="20" spans="1:5" x14ac:dyDescent="0.3">
      <c r="A20" s="106" t="s">
        <v>95</v>
      </c>
      <c r="B20" s="100">
        <v>34.26</v>
      </c>
      <c r="C20" s="100">
        <v>14.3988</v>
      </c>
      <c r="D20" s="100">
        <f t="shared" si="1"/>
        <v>-19.861199999999997</v>
      </c>
      <c r="E20" s="100"/>
    </row>
    <row r="21" spans="1:5" x14ac:dyDescent="0.3">
      <c r="A21" s="108" t="s">
        <v>96</v>
      </c>
      <c r="B21" s="109">
        <f>+B22+B23</f>
        <v>0</v>
      </c>
      <c r="C21" s="109">
        <f>+C22+C23</f>
        <v>112.78030567323201</v>
      </c>
      <c r="D21" s="109">
        <f>+D22+D23</f>
        <v>112.78030567323201</v>
      </c>
      <c r="E21" s="100"/>
    </row>
    <row r="22" spans="1:5" x14ac:dyDescent="0.3">
      <c r="A22" s="106" t="s">
        <v>97</v>
      </c>
      <c r="B22" s="100"/>
      <c r="C22" s="100">
        <v>16.259273279999999</v>
      </c>
      <c r="D22" s="100">
        <f t="shared" si="1"/>
        <v>16.259273279999999</v>
      </c>
      <c r="E22" s="100"/>
    </row>
    <row r="23" spans="1:5" x14ac:dyDescent="0.3">
      <c r="A23" s="106" t="s">
        <v>98</v>
      </c>
      <c r="B23" s="100"/>
      <c r="C23" s="100">
        <v>96.521032393232005</v>
      </c>
      <c r="D23" s="100">
        <f t="shared" si="1"/>
        <v>96.521032393232005</v>
      </c>
      <c r="E23" s="100"/>
    </row>
    <row r="24" spans="1:5" x14ac:dyDescent="0.3">
      <c r="A24" s="108" t="s">
        <v>99</v>
      </c>
      <c r="B24" s="109">
        <f>+B3+B21</f>
        <v>9.4696212872254151</v>
      </c>
      <c r="C24" s="109">
        <f>+C3+C21</f>
        <v>120.32747109574571</v>
      </c>
      <c r="D24" s="109">
        <f>+D3+D21</f>
        <v>110.85784980852029</v>
      </c>
      <c r="E24" s="100"/>
    </row>
    <row r="25" spans="1:5" x14ac:dyDescent="0.3">
      <c r="B25" s="100"/>
      <c r="C25" s="100"/>
      <c r="D25" s="110" t="s">
        <v>30</v>
      </c>
      <c r="E25" s="100"/>
    </row>
    <row r="26" spans="1:5" x14ac:dyDescent="0.3">
      <c r="B26" s="100"/>
      <c r="C26" s="100"/>
      <c r="D26" s="100"/>
      <c r="E26" s="100"/>
    </row>
    <row r="27" spans="1:5" x14ac:dyDescent="0.3">
      <c r="B27" s="100"/>
      <c r="C27" s="100"/>
      <c r="D27" s="100"/>
      <c r="E27" s="10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31" sqref="C31"/>
    </sheetView>
  </sheetViews>
  <sheetFormatPr defaultRowHeight="16.5" x14ac:dyDescent="0.3"/>
  <cols>
    <col min="1" max="1" width="26.5703125" style="14" customWidth="1"/>
    <col min="2" max="6" width="12.28515625" style="14" customWidth="1"/>
    <col min="7" max="16384" width="9.140625" style="14"/>
  </cols>
  <sheetData>
    <row r="1" spans="1:6" x14ac:dyDescent="0.3">
      <c r="A1" s="123" t="s">
        <v>100</v>
      </c>
      <c r="B1" s="123"/>
      <c r="C1" s="123"/>
      <c r="D1" s="123"/>
      <c r="E1" s="123"/>
      <c r="F1" s="123"/>
    </row>
    <row r="2" spans="1:6" ht="25.5" x14ac:dyDescent="0.3">
      <c r="A2" s="84"/>
      <c r="B2" s="85" t="s">
        <v>52</v>
      </c>
      <c r="C2" s="86" t="s">
        <v>53</v>
      </c>
      <c r="D2" s="86" t="s">
        <v>54</v>
      </c>
      <c r="E2" s="86" t="s">
        <v>55</v>
      </c>
      <c r="F2" s="85" t="s">
        <v>56</v>
      </c>
    </row>
    <row r="3" spans="1:6" x14ac:dyDescent="0.3">
      <c r="A3" s="52" t="s">
        <v>27</v>
      </c>
      <c r="B3" s="87">
        <v>57.366578157441346</v>
      </c>
      <c r="C3" s="87">
        <v>23.120773200158911</v>
      </c>
      <c r="D3" s="87">
        <v>-8.526592967600001</v>
      </c>
      <c r="E3" s="78">
        <v>0</v>
      </c>
      <c r="F3" s="87">
        <f>SUM(B3:E3)</f>
        <v>71.960758390000265</v>
      </c>
    </row>
    <row r="4" spans="1:6" x14ac:dyDescent="0.3">
      <c r="A4" s="52" t="s">
        <v>57</v>
      </c>
      <c r="B4" s="87">
        <v>0.16735857741074026</v>
      </c>
      <c r="C4" s="87">
        <v>-25.448358577410747</v>
      </c>
      <c r="D4" s="87">
        <v>0</v>
      </c>
      <c r="E4" s="78">
        <v>0</v>
      </c>
      <c r="F4" s="87">
        <f t="shared" ref="F4:F17" si="0">SUM(B4:E4)</f>
        <v>-25.281000000000006</v>
      </c>
    </row>
    <row r="5" spans="1:6" x14ac:dyDescent="0.3">
      <c r="A5" s="52" t="s">
        <v>31</v>
      </c>
      <c r="B5" s="87">
        <v>-35.426136753649416</v>
      </c>
      <c r="C5" s="87">
        <v>-312.31418706078324</v>
      </c>
      <c r="D5" s="87">
        <v>-14.324676185568</v>
      </c>
      <c r="E5" s="87">
        <v>0</v>
      </c>
      <c r="F5" s="87">
        <f t="shared" si="0"/>
        <v>-362.06500000000068</v>
      </c>
    </row>
    <row r="6" spans="1:6" x14ac:dyDescent="0.3">
      <c r="A6" s="52" t="s">
        <v>28</v>
      </c>
      <c r="B6" s="87">
        <v>-25.927147435346626</v>
      </c>
      <c r="C6" s="87">
        <v>-4.6337129746533794</v>
      </c>
      <c r="D6" s="87">
        <v>0</v>
      </c>
      <c r="E6" s="87">
        <v>18.968299999999999</v>
      </c>
      <c r="F6" s="87">
        <f t="shared" si="0"/>
        <v>-11.592560410000004</v>
      </c>
    </row>
    <row r="7" spans="1:6" x14ac:dyDescent="0.3">
      <c r="A7" s="52" t="s">
        <v>32</v>
      </c>
      <c r="B7" s="87">
        <v>3.2826254756232851</v>
      </c>
      <c r="C7" s="87">
        <v>118.70849171437425</v>
      </c>
      <c r="D7" s="87">
        <v>0</v>
      </c>
      <c r="E7" s="87">
        <v>34.807093909999686</v>
      </c>
      <c r="F7" s="87">
        <f t="shared" si="0"/>
        <v>156.79821109999722</v>
      </c>
    </row>
    <row r="8" spans="1:6" x14ac:dyDescent="0.3">
      <c r="A8" s="52" t="s">
        <v>8</v>
      </c>
      <c r="B8" s="87">
        <v>4.4168441910348681</v>
      </c>
      <c r="C8" s="87">
        <v>-10.769477911034485</v>
      </c>
      <c r="D8" s="87">
        <v>0</v>
      </c>
      <c r="E8" s="87">
        <v>-2.512</v>
      </c>
      <c r="F8" s="87">
        <f t="shared" si="0"/>
        <v>-8.8646337199996168</v>
      </c>
    </row>
    <row r="9" spans="1:6" x14ac:dyDescent="0.3">
      <c r="A9" s="88" t="s">
        <v>58</v>
      </c>
      <c r="B9" s="87">
        <v>-4.4924802335703582</v>
      </c>
      <c r="C9" s="87">
        <v>18.332144873570694</v>
      </c>
      <c r="D9" s="78">
        <v>0</v>
      </c>
      <c r="E9" s="87">
        <v>0</v>
      </c>
      <c r="F9" s="87">
        <f t="shared" si="0"/>
        <v>13.839664640000336</v>
      </c>
    </row>
    <row r="10" spans="1:6" x14ac:dyDescent="0.3">
      <c r="A10" s="88" t="s">
        <v>59</v>
      </c>
      <c r="B10" s="87">
        <v>1.8022153820594022</v>
      </c>
      <c r="C10" s="87">
        <v>-0.69666915205931856</v>
      </c>
      <c r="D10" s="78">
        <v>0</v>
      </c>
      <c r="E10" s="87">
        <v>0</v>
      </c>
      <c r="F10" s="87">
        <f t="shared" si="0"/>
        <v>1.1055462300000838</v>
      </c>
    </row>
    <row r="11" spans="1:6" x14ac:dyDescent="0.3">
      <c r="A11" s="88" t="s">
        <v>60</v>
      </c>
      <c r="B11" s="87">
        <v>0.49754098274567787</v>
      </c>
      <c r="C11" s="87">
        <v>-1.5112461627456755</v>
      </c>
      <c r="D11" s="87">
        <v>0</v>
      </c>
      <c r="E11" s="87">
        <v>0</v>
      </c>
      <c r="F11" s="87">
        <f t="shared" si="0"/>
        <v>-1.0137051799999977</v>
      </c>
    </row>
    <row r="12" spans="1:6" x14ac:dyDescent="0.3">
      <c r="A12" s="88" t="s">
        <v>61</v>
      </c>
      <c r="B12" s="87">
        <v>3.8076114655882252E-2</v>
      </c>
      <c r="C12" s="87">
        <v>-0.35184080465588224</v>
      </c>
      <c r="D12" s="87">
        <v>0</v>
      </c>
      <c r="E12" s="87">
        <v>0</v>
      </c>
      <c r="F12" s="87">
        <f t="shared" si="0"/>
        <v>-0.31376469000000001</v>
      </c>
    </row>
    <row r="13" spans="1:6" x14ac:dyDescent="0.3">
      <c r="A13" s="88" t="s">
        <v>62</v>
      </c>
      <c r="B13" s="87">
        <v>6.2508914010784862</v>
      </c>
      <c r="C13" s="87">
        <v>-25.881822881078527</v>
      </c>
      <c r="D13" s="87">
        <v>0</v>
      </c>
      <c r="E13" s="87">
        <v>-2.2000000000000002</v>
      </c>
      <c r="F13" s="87">
        <f t="shared" si="0"/>
        <v>-21.830931480000039</v>
      </c>
    </row>
    <row r="14" spans="1:6" x14ac:dyDescent="0.3">
      <c r="A14" s="88" t="s">
        <v>63</v>
      </c>
      <c r="B14" s="87">
        <v>0.10929602790509634</v>
      </c>
      <c r="C14" s="87">
        <v>-1.7417991179050951</v>
      </c>
      <c r="D14" s="87">
        <v>0</v>
      </c>
      <c r="E14" s="78">
        <v>0</v>
      </c>
      <c r="F14" s="87">
        <f t="shared" si="0"/>
        <v>-1.6325030899999988</v>
      </c>
    </row>
    <row r="15" spans="1:6" x14ac:dyDescent="0.3">
      <c r="A15" s="88" t="s">
        <v>64</v>
      </c>
      <c r="B15" s="87">
        <v>0.20773754710506442</v>
      </c>
      <c r="C15" s="87">
        <v>1.0866274428949332</v>
      </c>
      <c r="D15" s="87">
        <v>0</v>
      </c>
      <c r="E15" s="78">
        <v>0</v>
      </c>
      <c r="F15" s="87">
        <f t="shared" si="0"/>
        <v>1.2943649899999976</v>
      </c>
    </row>
    <row r="16" spans="1:6" x14ac:dyDescent="0.3">
      <c r="A16" s="88" t="s">
        <v>65</v>
      </c>
      <c r="B16" s="87">
        <v>3.5669690556160423E-3</v>
      </c>
      <c r="C16" s="87">
        <v>-4.8721090556160382E-3</v>
      </c>
      <c r="D16" s="87">
        <v>0</v>
      </c>
      <c r="E16" s="87">
        <v>-0.312</v>
      </c>
      <c r="F16" s="87">
        <f t="shared" si="0"/>
        <v>-0.31330513999999998</v>
      </c>
    </row>
    <row r="17" spans="1:6" x14ac:dyDescent="0.3">
      <c r="A17" s="53" t="s">
        <v>29</v>
      </c>
      <c r="B17" s="89">
        <v>-2.1756284951879903</v>
      </c>
      <c r="C17" s="89">
        <v>-25.73437641481204</v>
      </c>
      <c r="D17" s="89">
        <v>16.259273279999999</v>
      </c>
      <c r="E17" s="89">
        <v>0</v>
      </c>
      <c r="F17" s="89">
        <f t="shared" si="0"/>
        <v>-11.650731630000031</v>
      </c>
    </row>
    <row r="18" spans="1:6" x14ac:dyDescent="0.3">
      <c r="A18" s="78" t="s">
        <v>66</v>
      </c>
      <c r="B18" s="87">
        <v>148.73590678453618</v>
      </c>
      <c r="C18" s="87">
        <v>11.344093215464749</v>
      </c>
      <c r="D18" s="87">
        <v>0</v>
      </c>
      <c r="E18" s="78">
        <v>0</v>
      </c>
      <c r="F18" s="87">
        <f>SUM(B18:E18)</f>
        <v>160.08000000000092</v>
      </c>
    </row>
    <row r="19" spans="1:6" x14ac:dyDescent="0.3">
      <c r="A19" s="79" t="s">
        <v>67</v>
      </c>
      <c r="B19" s="89">
        <v>66.782978189385403</v>
      </c>
      <c r="C19" s="89">
        <v>29.228081374216341</v>
      </c>
      <c r="D19" s="89">
        <v>119.37230154640001</v>
      </c>
      <c r="E19" s="79">
        <v>0</v>
      </c>
      <c r="F19" s="89">
        <f>SUM(B19:E19)</f>
        <v>215.38336111000177</v>
      </c>
    </row>
    <row r="20" spans="1:6" x14ac:dyDescent="0.3">
      <c r="A20" s="90" t="s">
        <v>12</v>
      </c>
      <c r="B20" s="91">
        <f>SUM(B3:B8,B17:B19)</f>
        <v>217.2233786912478</v>
      </c>
      <c r="C20" s="91">
        <f t="shared" ref="C20:E20" si="1">SUM(C3:C8,C17:C19)</f>
        <v>-196.49867343447968</v>
      </c>
      <c r="D20" s="91">
        <f t="shared" si="1"/>
        <v>112.78030567323201</v>
      </c>
      <c r="E20" s="91">
        <f t="shared" si="1"/>
        <v>51.263393909999685</v>
      </c>
      <c r="F20" s="91">
        <f>SUM(B20:E20)</f>
        <v>184.76840483999982</v>
      </c>
    </row>
    <row r="22" spans="1:6" x14ac:dyDescent="0.3">
      <c r="B22" s="83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showGridLines="0" zoomScaleNormal="100" workbookViewId="0">
      <selection activeCell="I19" sqref="I19"/>
    </sheetView>
  </sheetViews>
  <sheetFormatPr defaultRowHeight="16.5" x14ac:dyDescent="0.3"/>
  <cols>
    <col min="1" max="1" width="41" style="39" customWidth="1"/>
    <col min="2" max="2" width="11.140625" style="39" bestFit="1" customWidth="1"/>
    <col min="3" max="3" width="10.140625" style="39" customWidth="1"/>
    <col min="4" max="4" width="11.140625" style="39" customWidth="1"/>
    <col min="5" max="5" width="11.7109375" style="39" customWidth="1"/>
    <col min="6" max="6" width="9.42578125" style="39" customWidth="1"/>
    <col min="7" max="8" width="9.28515625" style="39" customWidth="1"/>
    <col min="9" max="9" width="10.140625" style="39" bestFit="1" customWidth="1"/>
    <col min="10" max="16384" width="9.140625" style="39"/>
  </cols>
  <sheetData>
    <row r="1" spans="1:10" x14ac:dyDescent="0.3">
      <c r="A1" s="124" t="s">
        <v>24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7.25" thickBot="1" x14ac:dyDescent="0.35">
      <c r="A2" s="32"/>
      <c r="B2" s="32"/>
      <c r="C2" s="50">
        <v>2010</v>
      </c>
      <c r="D2" s="50">
        <v>2011</v>
      </c>
      <c r="E2" s="50">
        <v>2012</v>
      </c>
      <c r="F2" s="50">
        <v>2013</v>
      </c>
      <c r="G2" s="50">
        <v>2014</v>
      </c>
      <c r="H2" s="50">
        <v>2015</v>
      </c>
      <c r="I2" s="50">
        <v>2016</v>
      </c>
      <c r="J2" s="50">
        <v>2017</v>
      </c>
    </row>
    <row r="3" spans="1:10" x14ac:dyDescent="0.3">
      <c r="A3" s="35" t="s">
        <v>15</v>
      </c>
      <c r="B3" s="35"/>
      <c r="C3" s="33">
        <v>10209813</v>
      </c>
      <c r="D3" s="33">
        <v>18167924.618086994</v>
      </c>
      <c r="E3" s="33">
        <v>18641939.373</v>
      </c>
      <c r="F3" s="33">
        <v>20140176</v>
      </c>
      <c r="G3" s="33">
        <v>19974417.407733511</v>
      </c>
      <c r="H3" s="33">
        <v>21622181</v>
      </c>
      <c r="I3" s="33">
        <v>22995236</v>
      </c>
      <c r="J3" s="39">
        <v>25190694</v>
      </c>
    </row>
    <row r="4" spans="1:10" x14ac:dyDescent="0.3">
      <c r="A4" s="35" t="s">
        <v>16</v>
      </c>
      <c r="B4" s="35"/>
      <c r="C4" s="33">
        <v>9551850.6688700002</v>
      </c>
      <c r="D4" s="33">
        <v>17947464.570870198</v>
      </c>
      <c r="E4" s="33">
        <v>18200905.595017239</v>
      </c>
      <c r="F4" s="33">
        <v>20229283</v>
      </c>
      <c r="G4" s="33">
        <v>21433726.972797845</v>
      </c>
      <c r="H4" s="33">
        <v>22990383.934941426</v>
      </c>
      <c r="I4" s="33">
        <v>23712509.666072045</v>
      </c>
      <c r="J4" s="39">
        <v>25375462.40484</v>
      </c>
    </row>
    <row r="5" spans="1:10" ht="17.25" thickBot="1" x14ac:dyDescent="0.35">
      <c r="A5" s="43" t="s">
        <v>17</v>
      </c>
      <c r="B5" s="43"/>
      <c r="C5" s="44">
        <f>C4/C3*100-100</f>
        <v>-6.4444111868650253</v>
      </c>
      <c r="D5" s="45">
        <f t="shared" ref="D5:J5" si="0">D4/D3*100-100</f>
        <v>-1.2134575184075658</v>
      </c>
      <c r="E5" s="45">
        <f t="shared" si="0"/>
        <v>-2.3658148927440976</v>
      </c>
      <c r="F5" s="45">
        <f t="shared" si="0"/>
        <v>0.44243406810346642</v>
      </c>
      <c r="G5" s="45">
        <f t="shared" si="0"/>
        <v>7.3058930094217942</v>
      </c>
      <c r="H5" s="45">
        <f t="shared" si="0"/>
        <v>6.3277748666585865</v>
      </c>
      <c r="I5" s="45">
        <f t="shared" si="0"/>
        <v>3.1192272437301511</v>
      </c>
      <c r="J5" s="45">
        <f t="shared" si="0"/>
        <v>0.73347881896386014</v>
      </c>
    </row>
    <row r="6" spans="1:10" x14ac:dyDescent="0.3">
      <c r="A6" s="46"/>
      <c r="B6" s="31"/>
      <c r="C6" s="31"/>
      <c r="D6" s="31"/>
      <c r="E6" s="31"/>
      <c r="F6" s="31"/>
      <c r="G6" s="31"/>
      <c r="H6" s="31"/>
    </row>
    <row r="7" spans="1:10" x14ac:dyDescent="0.3">
      <c r="A7" s="34"/>
      <c r="B7" s="34"/>
      <c r="C7" s="34"/>
      <c r="D7" s="34"/>
      <c r="E7" s="34"/>
      <c r="F7" s="34"/>
      <c r="G7" s="34"/>
      <c r="H7" s="34"/>
      <c r="I7" s="34"/>
      <c r="J7" s="34"/>
    </row>
    <row r="8" spans="1:10" x14ac:dyDescent="0.3">
      <c r="A8" s="35" t="s">
        <v>25</v>
      </c>
      <c r="B8" s="47">
        <v>2</v>
      </c>
      <c r="C8" s="47">
        <f>+B8</f>
        <v>2</v>
      </c>
      <c r="D8" s="47">
        <f t="shared" ref="D8:J9" si="1">C8</f>
        <v>2</v>
      </c>
      <c r="E8" s="47">
        <f t="shared" si="1"/>
        <v>2</v>
      </c>
      <c r="F8" s="47">
        <f t="shared" si="1"/>
        <v>2</v>
      </c>
      <c r="G8" s="33">
        <f t="shared" si="1"/>
        <v>2</v>
      </c>
      <c r="H8" s="33">
        <f t="shared" si="1"/>
        <v>2</v>
      </c>
      <c r="I8" s="33">
        <f t="shared" si="1"/>
        <v>2</v>
      </c>
      <c r="J8" s="33">
        <f t="shared" si="1"/>
        <v>2</v>
      </c>
    </row>
    <row r="9" spans="1:10" x14ac:dyDescent="0.3">
      <c r="A9" s="34" t="s">
        <v>26</v>
      </c>
      <c r="B9" s="48">
        <v>-2</v>
      </c>
      <c r="C9" s="48">
        <f>+B9</f>
        <v>-2</v>
      </c>
      <c r="D9" s="48">
        <f t="shared" si="1"/>
        <v>-2</v>
      </c>
      <c r="E9" s="48">
        <f t="shared" si="1"/>
        <v>-2</v>
      </c>
      <c r="F9" s="48">
        <f t="shared" si="1"/>
        <v>-2</v>
      </c>
      <c r="G9" s="49">
        <f t="shared" si="1"/>
        <v>-2</v>
      </c>
      <c r="H9" s="49">
        <f t="shared" si="1"/>
        <v>-2</v>
      </c>
      <c r="I9" s="49">
        <f t="shared" si="1"/>
        <v>-2</v>
      </c>
      <c r="J9" s="49">
        <f t="shared" si="1"/>
        <v>-2</v>
      </c>
    </row>
    <row r="10" spans="1:10" x14ac:dyDescent="0.3">
      <c r="A10" s="40"/>
      <c r="B10" s="41"/>
    </row>
    <row r="11" spans="1:10" x14ac:dyDescent="0.3">
      <c r="A11" s="56" t="s">
        <v>68</v>
      </c>
      <c r="B11" s="57">
        <v>64023061</v>
      </c>
      <c r="C11" s="57">
        <v>67577288</v>
      </c>
      <c r="D11" s="57">
        <v>70627205</v>
      </c>
      <c r="E11" s="57">
        <v>72703513</v>
      </c>
      <c r="F11" s="57">
        <v>74169873</v>
      </c>
      <c r="G11" s="57">
        <v>76087789</v>
      </c>
      <c r="H11" s="57">
        <v>78896443</v>
      </c>
      <c r="I11" s="57">
        <v>81153966</v>
      </c>
      <c r="J11" s="57">
        <v>84985192.000000015</v>
      </c>
    </row>
    <row r="12" spans="1:10" x14ac:dyDescent="0.3">
      <c r="A12" s="53" t="s">
        <v>69</v>
      </c>
      <c r="B12" s="54"/>
      <c r="C12" s="55">
        <f t="shared" ref="C12:I12" si="2">+C11/B11*100-100</f>
        <v>5.5514793333608452</v>
      </c>
      <c r="D12" s="55">
        <f t="shared" si="2"/>
        <v>4.5132278762059883</v>
      </c>
      <c r="E12" s="55">
        <f t="shared" si="2"/>
        <v>2.9398133481283821</v>
      </c>
      <c r="F12" s="55">
        <f t="shared" si="2"/>
        <v>2.0169039149456296</v>
      </c>
      <c r="G12" s="55">
        <f t="shared" si="2"/>
        <v>2.585842367560744</v>
      </c>
      <c r="H12" s="55">
        <f t="shared" si="2"/>
        <v>3.6913334411649288</v>
      </c>
      <c r="I12" s="55">
        <f t="shared" si="2"/>
        <v>2.861374878459344</v>
      </c>
      <c r="J12" s="55">
        <f t="shared" ref="J12" si="3">+J11/I11*100-100</f>
        <v>4.7209350187519021</v>
      </c>
    </row>
    <row r="13" spans="1:10" x14ac:dyDescent="0.3">
      <c r="A13" s="40"/>
      <c r="B13" s="41"/>
    </row>
    <row r="14" spans="1:10" x14ac:dyDescent="0.3">
      <c r="A14" s="40"/>
      <c r="B14" s="42"/>
    </row>
    <row r="15" spans="1:10" x14ac:dyDescent="0.3">
      <c r="A15" s="40"/>
      <c r="B15" s="41"/>
    </row>
    <row r="16" spans="1:10" x14ac:dyDescent="0.3">
      <c r="A16" s="40"/>
      <c r="B16" s="41"/>
    </row>
    <row r="17" spans="1:2" x14ac:dyDescent="0.3">
      <c r="A17" s="40"/>
      <c r="B17" s="41"/>
    </row>
    <row r="18" spans="1:2" x14ac:dyDescent="0.3">
      <c r="A18" s="40"/>
      <c r="B18" s="41"/>
    </row>
    <row r="19" spans="1:2" x14ac:dyDescent="0.3">
      <c r="A19" s="40"/>
      <c r="B19" s="40"/>
    </row>
    <row r="20" spans="1:2" x14ac:dyDescent="0.3">
      <c r="A20" s="40"/>
      <c r="B20" s="41"/>
    </row>
    <row r="21" spans="1:2" x14ac:dyDescent="0.3">
      <c r="A21" s="40"/>
      <c r="B21" s="41"/>
    </row>
    <row r="22" spans="1:2" x14ac:dyDescent="0.3">
      <c r="A22" s="40"/>
      <c r="B22" s="41"/>
    </row>
    <row r="23" spans="1:2" x14ac:dyDescent="0.3">
      <c r="A23" s="40"/>
      <c r="B23" s="40"/>
    </row>
    <row r="24" spans="1:2" x14ac:dyDescent="0.3">
      <c r="A24" s="40"/>
      <c r="B24" s="40"/>
    </row>
  </sheetData>
  <mergeCells count="1">
    <mergeCell ref="A1:J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showGridLines="0" zoomScaleNormal="100" workbookViewId="0">
      <selection activeCell="B2" sqref="B2"/>
    </sheetView>
  </sheetViews>
  <sheetFormatPr defaultRowHeight="12.75" x14ac:dyDescent="0.2"/>
  <cols>
    <col min="1" max="1" width="40.7109375" style="31" customWidth="1"/>
    <col min="2" max="2" width="11" style="31" bestFit="1" customWidth="1"/>
    <col min="3" max="3" width="12.85546875" style="31" bestFit="1" customWidth="1"/>
    <col min="4" max="6" width="11" style="31" bestFit="1" customWidth="1"/>
    <col min="7" max="7" width="9.5703125" style="31" bestFit="1" customWidth="1"/>
    <col min="8" max="9" width="9.28515625" style="31" customWidth="1"/>
    <col min="10" max="16384" width="9.140625" style="31"/>
  </cols>
  <sheetData>
    <row r="1" spans="1:8" ht="16.5" x14ac:dyDescent="0.3">
      <c r="A1" s="124" t="s">
        <v>106</v>
      </c>
      <c r="B1" s="124"/>
      <c r="C1" s="124"/>
      <c r="D1" s="124"/>
      <c r="E1" s="124"/>
      <c r="F1" s="124"/>
      <c r="G1" s="124"/>
      <c r="H1" s="124"/>
    </row>
    <row r="2" spans="1:8" ht="13.5" thickBot="1" x14ac:dyDescent="0.25">
      <c r="A2" s="59"/>
      <c r="B2" s="50">
        <v>2011</v>
      </c>
      <c r="C2" s="50">
        <v>2012</v>
      </c>
      <c r="D2" s="50">
        <v>2013</v>
      </c>
      <c r="E2" s="50">
        <v>2014</v>
      </c>
      <c r="F2" s="50">
        <v>2015</v>
      </c>
      <c r="G2" s="50">
        <v>2016</v>
      </c>
      <c r="H2" s="50">
        <v>2017</v>
      </c>
    </row>
    <row r="3" spans="1:8" ht="13.5" thickBot="1" x14ac:dyDescent="0.25">
      <c r="A3" s="64" t="s">
        <v>18</v>
      </c>
      <c r="B3" s="65">
        <v>-1.2134575184075573</v>
      </c>
      <c r="C3" s="65">
        <v>-2.3658148927440981</v>
      </c>
      <c r="D3" s="65">
        <v>0.44243406810347785</v>
      </c>
      <c r="E3" s="65">
        <v>7.3058930094217995</v>
      </c>
      <c r="F3" s="65">
        <v>6.3277748666585785</v>
      </c>
      <c r="G3" s="65">
        <v>3.1192272437301525</v>
      </c>
      <c r="H3" s="65">
        <v>0.73347881896385947</v>
      </c>
    </row>
    <row r="4" spans="1:8" x14ac:dyDescent="0.2">
      <c r="A4" s="60" t="s">
        <v>19</v>
      </c>
      <c r="B4" s="61">
        <v>-0.24569171060688594</v>
      </c>
      <c r="C4" s="61">
        <v>-0.8957836192753863</v>
      </c>
      <c r="D4" s="61">
        <v>-2.238986976343166</v>
      </c>
      <c r="E4" s="61">
        <v>0.93407061601319019</v>
      </c>
      <c r="F4" s="61">
        <v>1.2517488686909948</v>
      </c>
      <c r="G4" s="61">
        <v>0.75218012431432213</v>
      </c>
      <c r="H4" s="61">
        <v>0.86231597546001637</v>
      </c>
    </row>
    <row r="5" spans="1:8" x14ac:dyDescent="0.2">
      <c r="A5" s="60" t="s">
        <v>20</v>
      </c>
      <c r="B5" s="61">
        <v>-2.016207274663405</v>
      </c>
      <c r="C5" s="61">
        <v>-2.7217017577780407</v>
      </c>
      <c r="D5" s="61">
        <v>2.0679070925862906</v>
      </c>
      <c r="E5" s="61">
        <v>5.1489918296274073</v>
      </c>
      <c r="F5" s="61">
        <v>4.925365895732754</v>
      </c>
      <c r="G5" s="61">
        <v>2.612418321520475</v>
      </c>
      <c r="H5" s="61">
        <v>-0.78004469997722048</v>
      </c>
    </row>
    <row r="6" spans="1:8" x14ac:dyDescent="0.2">
      <c r="A6" s="60" t="s">
        <v>21</v>
      </c>
      <c r="B6" s="61">
        <v>0</v>
      </c>
      <c r="C6" s="61">
        <v>0.90027355779170926</v>
      </c>
      <c r="D6" s="61">
        <v>-5.1896781377161897E-3</v>
      </c>
      <c r="E6" s="61">
        <v>0</v>
      </c>
      <c r="F6" s="61">
        <v>5.7926626365767633E-2</v>
      </c>
      <c r="G6" s="61">
        <v>0</v>
      </c>
      <c r="H6" s="61">
        <v>0.44770622704254193</v>
      </c>
    </row>
    <row r="7" spans="1:8" x14ac:dyDescent="0.2">
      <c r="A7" s="60" t="s">
        <v>22</v>
      </c>
      <c r="B7" s="61">
        <v>1.3443588485678375</v>
      </c>
      <c r="C7" s="61">
        <v>5.5788187011608953E-2</v>
      </c>
      <c r="D7" s="61">
        <v>0.67383224456429769</v>
      </c>
      <c r="E7" s="61">
        <v>1.2857115972782738</v>
      </c>
      <c r="F7" s="61">
        <v>9.2733475869062429E-2</v>
      </c>
      <c r="G7" s="61">
        <v>-0.24537120210464466</v>
      </c>
      <c r="H7" s="61">
        <v>0.2035013164385216</v>
      </c>
    </row>
    <row r="8" spans="1:8" ht="13.5" thickBot="1" x14ac:dyDescent="0.25">
      <c r="A8" s="62" t="s">
        <v>23</v>
      </c>
      <c r="B8" s="63">
        <v>-0.29591738170510373</v>
      </c>
      <c r="C8" s="63">
        <v>0.29560873950601058</v>
      </c>
      <c r="D8" s="63">
        <v>-5.5128614566228216E-2</v>
      </c>
      <c r="E8" s="63">
        <v>-6.2881033497072136E-2</v>
      </c>
      <c r="F8" s="63">
        <v>0</v>
      </c>
      <c r="G8" s="63">
        <v>0</v>
      </c>
      <c r="H8" s="63">
        <v>0</v>
      </c>
    </row>
    <row r="10" spans="1:8" x14ac:dyDescent="0.2">
      <c r="A10" s="36"/>
      <c r="B10" s="36"/>
      <c r="C10" s="36"/>
      <c r="D10" s="36"/>
      <c r="E10" s="36"/>
      <c r="F10" s="36"/>
    </row>
    <row r="11" spans="1:8" x14ac:dyDescent="0.2">
      <c r="A11" s="36"/>
      <c r="B11" s="37"/>
      <c r="C11" s="37"/>
      <c r="D11" s="37"/>
      <c r="E11" s="37"/>
      <c r="F11" s="37"/>
    </row>
    <row r="12" spans="1:8" x14ac:dyDescent="0.2">
      <c r="A12" s="36"/>
      <c r="B12" s="37"/>
      <c r="C12" s="37"/>
      <c r="D12" s="37"/>
      <c r="E12" s="37"/>
      <c r="F12" s="37"/>
    </row>
    <row r="13" spans="1:8" x14ac:dyDescent="0.2">
      <c r="A13" s="36"/>
      <c r="B13" s="37"/>
      <c r="C13" s="37"/>
      <c r="D13" s="37"/>
      <c r="E13" s="37"/>
      <c r="F13" s="37"/>
    </row>
    <row r="14" spans="1:8" x14ac:dyDescent="0.2">
      <c r="A14" s="36"/>
      <c r="B14" s="37"/>
      <c r="C14" s="37"/>
      <c r="D14" s="37"/>
      <c r="E14" s="37"/>
      <c r="F14" s="37"/>
    </row>
    <row r="15" spans="1:8" x14ac:dyDescent="0.2">
      <c r="A15" s="36"/>
      <c r="B15" s="58"/>
      <c r="C15" s="58"/>
      <c r="D15" s="58"/>
      <c r="E15" s="58"/>
      <c r="F15" s="58"/>
    </row>
    <row r="16" spans="1:8" x14ac:dyDescent="0.2">
      <c r="A16" s="36"/>
      <c r="B16" s="58"/>
      <c r="C16" s="58"/>
      <c r="D16" s="58"/>
      <c r="E16" s="58"/>
      <c r="F16" s="58"/>
    </row>
    <row r="17" spans="1:13" x14ac:dyDescent="0.2">
      <c r="A17" s="36"/>
      <c r="B17" s="37"/>
      <c r="C17" s="37"/>
      <c r="D17" s="37"/>
      <c r="E17" s="37"/>
      <c r="F17" s="37"/>
    </row>
    <row r="18" spans="1:13" ht="15" x14ac:dyDescent="0.25">
      <c r="A18" s="36"/>
      <c r="B18" s="37"/>
      <c r="C18" s="37"/>
      <c r="D18" s="37"/>
      <c r="E18" s="37"/>
      <c r="F18" s="37"/>
      <c r="J18" s="51"/>
      <c r="K18"/>
      <c r="L18"/>
      <c r="M18"/>
    </row>
    <row r="19" spans="1:13" ht="15" x14ac:dyDescent="0.25">
      <c r="A19" s="36"/>
      <c r="B19" s="38"/>
      <c r="C19" s="38"/>
      <c r="D19" s="38"/>
      <c r="E19" s="38"/>
      <c r="F19" s="38"/>
      <c r="J19"/>
      <c r="K19"/>
      <c r="L19"/>
      <c r="M19"/>
    </row>
    <row r="20" spans="1:13" ht="15" x14ac:dyDescent="0.25">
      <c r="A20" s="36"/>
      <c r="B20" s="37"/>
      <c r="C20" s="37"/>
      <c r="D20" s="37"/>
      <c r="E20" s="37"/>
      <c r="F20" s="37"/>
      <c r="J20"/>
      <c r="K20"/>
      <c r="L20"/>
      <c r="M20"/>
    </row>
    <row r="21" spans="1:13" ht="15" x14ac:dyDescent="0.25">
      <c r="A21" s="36"/>
      <c r="B21" s="37"/>
      <c r="C21" s="37"/>
      <c r="D21" s="37"/>
      <c r="E21" s="37"/>
      <c r="F21" s="37"/>
      <c r="J21"/>
      <c r="K21"/>
      <c r="L21"/>
      <c r="M21"/>
    </row>
    <row r="22" spans="1:13" ht="15" x14ac:dyDescent="0.25">
      <c r="A22" s="36"/>
      <c r="B22" s="37"/>
      <c r="C22" s="37"/>
      <c r="D22" s="37"/>
      <c r="E22" s="37"/>
      <c r="F22" s="37"/>
      <c r="J22"/>
      <c r="K22"/>
      <c r="L22"/>
      <c r="M22"/>
    </row>
    <row r="23" spans="1:13" ht="15" x14ac:dyDescent="0.25">
      <c r="A23" s="36"/>
      <c r="B23" s="37"/>
      <c r="C23" s="37"/>
      <c r="D23" s="37"/>
      <c r="E23" s="37"/>
      <c r="F23" s="37"/>
      <c r="J23"/>
      <c r="K23"/>
      <c r="L23"/>
      <c r="M23"/>
    </row>
    <row r="24" spans="1:13" x14ac:dyDescent="0.2">
      <c r="A24" s="36"/>
      <c r="B24" s="36"/>
      <c r="C24" s="36"/>
      <c r="D24" s="36"/>
      <c r="E24" s="36"/>
      <c r="F24" s="36"/>
    </row>
    <row r="25" spans="1:13" x14ac:dyDescent="0.2">
      <c r="A25" s="36"/>
      <c r="B25" s="36"/>
      <c r="C25" s="36"/>
      <c r="D25" s="36"/>
      <c r="E25" s="36"/>
      <c r="F25" s="36"/>
    </row>
    <row r="26" spans="1:13" x14ac:dyDescent="0.2">
      <c r="A26" s="36"/>
      <c r="B26" s="37"/>
      <c r="C26" s="37"/>
      <c r="D26" s="37"/>
      <c r="E26" s="37"/>
      <c r="F26" s="37"/>
    </row>
    <row r="27" spans="1:13" x14ac:dyDescent="0.2">
      <c r="A27" s="36"/>
      <c r="B27" s="37"/>
      <c r="C27" s="37"/>
      <c r="D27" s="37"/>
      <c r="E27" s="37"/>
      <c r="F27" s="37"/>
    </row>
    <row r="28" spans="1:13" x14ac:dyDescent="0.2">
      <c r="A28" s="36"/>
      <c r="B28" s="37"/>
      <c r="C28" s="37"/>
      <c r="D28" s="37"/>
      <c r="E28" s="37"/>
      <c r="F28" s="37"/>
    </row>
    <row r="29" spans="1:13" x14ac:dyDescent="0.2">
      <c r="A29" s="36"/>
      <c r="B29" s="37"/>
      <c r="C29" s="37"/>
      <c r="D29" s="37"/>
      <c r="E29" s="37"/>
      <c r="F29" s="37"/>
    </row>
    <row r="30" spans="1:13" x14ac:dyDescent="0.2">
      <c r="A30" s="36"/>
      <c r="B30" s="38"/>
      <c r="C30" s="38"/>
      <c r="D30" s="38"/>
      <c r="E30" s="38"/>
      <c r="F30" s="38"/>
    </row>
    <row r="31" spans="1:13" x14ac:dyDescent="0.2">
      <c r="A31" s="36"/>
      <c r="B31" s="37"/>
      <c r="C31" s="37"/>
      <c r="D31" s="37"/>
      <c r="E31" s="37"/>
      <c r="F31" s="37"/>
    </row>
    <row r="32" spans="1:13" x14ac:dyDescent="0.2">
      <c r="A32" s="36"/>
      <c r="B32" s="37"/>
      <c r="C32" s="37"/>
      <c r="D32" s="37"/>
      <c r="E32" s="37"/>
      <c r="F32" s="37"/>
    </row>
    <row r="33" spans="1:6" x14ac:dyDescent="0.2">
      <c r="A33" s="36"/>
      <c r="B33" s="37"/>
      <c r="C33" s="37"/>
      <c r="D33" s="37"/>
      <c r="E33" s="37"/>
      <c r="F33" s="37"/>
    </row>
    <row r="34" spans="1:6" x14ac:dyDescent="0.2">
      <c r="A34" s="36"/>
      <c r="B34" s="37"/>
      <c r="C34" s="37"/>
      <c r="D34" s="37"/>
      <c r="E34" s="37"/>
      <c r="F34" s="37"/>
    </row>
    <row r="35" spans="1:6" x14ac:dyDescent="0.2">
      <c r="A35" s="36"/>
      <c r="B35" s="36"/>
      <c r="C35" s="36"/>
      <c r="D35" s="36"/>
      <c r="E35" s="36"/>
      <c r="F35" s="36"/>
    </row>
    <row r="36" spans="1:6" x14ac:dyDescent="0.2">
      <c r="A36" s="36"/>
      <c r="B36" s="37"/>
      <c r="C36" s="36"/>
      <c r="D36" s="36"/>
      <c r="E36" s="36"/>
      <c r="F36" s="36"/>
    </row>
    <row r="37" spans="1:6" x14ac:dyDescent="0.2">
      <c r="A37" s="36"/>
      <c r="B37" s="37"/>
      <c r="C37" s="36"/>
      <c r="D37" s="36"/>
      <c r="E37" s="36"/>
      <c r="F37" s="36"/>
    </row>
    <row r="38" spans="1:6" x14ac:dyDescent="0.2">
      <c r="A38" s="36"/>
      <c r="B38" s="37"/>
      <c r="C38" s="36"/>
      <c r="D38" s="36"/>
      <c r="E38" s="36"/>
      <c r="F38" s="36"/>
    </row>
    <row r="39" spans="1:6" x14ac:dyDescent="0.2">
      <c r="A39" s="36"/>
      <c r="B39" s="36"/>
      <c r="C39" s="36"/>
      <c r="D39" s="36"/>
      <c r="E39" s="36"/>
      <c r="F39" s="36"/>
    </row>
    <row r="40" spans="1:6" x14ac:dyDescent="0.2">
      <c r="A40" s="36"/>
      <c r="B40" s="36"/>
      <c r="C40" s="36"/>
      <c r="D40" s="36"/>
      <c r="E40" s="36"/>
      <c r="F40" s="36"/>
    </row>
  </sheetData>
  <mergeCells count="1">
    <mergeCell ref="A1:H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workbookViewId="0">
      <selection activeCell="C43" sqref="C43"/>
    </sheetView>
  </sheetViews>
  <sheetFormatPr defaultRowHeight="12.75" x14ac:dyDescent="0.2"/>
  <cols>
    <col min="1" max="1" width="43" style="1" customWidth="1"/>
    <col min="2" max="7" width="12.7109375" style="1" customWidth="1"/>
    <col min="8" max="16" width="9.140625" style="1"/>
    <col min="17" max="17" width="7.85546875" style="1" customWidth="1"/>
    <col min="18" max="16384" width="9.140625" style="1"/>
  </cols>
  <sheetData>
    <row r="1" spans="1:7" ht="15.75" thickBot="1" x14ac:dyDescent="0.3">
      <c r="A1" s="125" t="s">
        <v>101</v>
      </c>
      <c r="B1" s="125"/>
      <c r="C1" s="125"/>
      <c r="D1" s="125"/>
      <c r="E1" s="125"/>
      <c r="F1" s="125"/>
      <c r="G1" s="125"/>
    </row>
    <row r="2" spans="1:7" ht="24.75" thickBot="1" x14ac:dyDescent="0.25">
      <c r="A2" s="10"/>
      <c r="B2" s="11" t="s">
        <v>70</v>
      </c>
      <c r="C2" s="11" t="s">
        <v>71</v>
      </c>
      <c r="D2" s="11" t="s">
        <v>72</v>
      </c>
      <c r="E2" s="11" t="s">
        <v>102</v>
      </c>
      <c r="F2" s="11" t="s">
        <v>103</v>
      </c>
      <c r="G2" s="11" t="s">
        <v>104</v>
      </c>
    </row>
    <row r="3" spans="1:7" x14ac:dyDescent="0.2">
      <c r="A3" s="9" t="s">
        <v>33</v>
      </c>
      <c r="B3" s="8">
        <v>3.1727489205638051</v>
      </c>
      <c r="C3" s="8">
        <v>2.861374878459344</v>
      </c>
      <c r="D3" s="8">
        <f>C3-B3</f>
        <v>-0.31137404210446107</v>
      </c>
      <c r="E3" s="8">
        <v>4.2752023978965639</v>
      </c>
      <c r="F3" s="8">
        <v>4.7209350187519021</v>
      </c>
      <c r="G3" s="8">
        <f>F3-E3</f>
        <v>0.44573262085533827</v>
      </c>
    </row>
    <row r="4" spans="1:7" x14ac:dyDescent="0.2">
      <c r="A4" s="5" t="s">
        <v>34</v>
      </c>
      <c r="B4" s="8">
        <v>2.9400362500733337</v>
      </c>
      <c r="C4" s="8">
        <v>2.6477984866463373</v>
      </c>
      <c r="D4" s="8">
        <f t="shared" ref="D4:D7" si="0">C4-B4</f>
        <v>-0.29223776342699637</v>
      </c>
      <c r="E4" s="8">
        <v>2.4957418365670492</v>
      </c>
      <c r="F4" s="8">
        <v>3.6646758781723605</v>
      </c>
      <c r="G4" s="8">
        <f t="shared" ref="G4:G7" si="1">F4-E4</f>
        <v>1.1689340416053113</v>
      </c>
    </row>
    <row r="5" spans="1:7" x14ac:dyDescent="0.2">
      <c r="A5" s="5" t="s">
        <v>35</v>
      </c>
      <c r="B5" s="8">
        <v>0.51732962250157222</v>
      </c>
      <c r="C5" s="8">
        <v>-0.98445980310039038</v>
      </c>
      <c r="D5" s="8">
        <f t="shared" si="0"/>
        <v>-1.5017894256019626</v>
      </c>
      <c r="E5" s="8">
        <v>2.7936177434245257</v>
      </c>
      <c r="F5" s="8">
        <v>4.6340112768528341</v>
      </c>
      <c r="G5" s="8">
        <f t="shared" si="1"/>
        <v>1.8403935334283084</v>
      </c>
    </row>
    <row r="6" spans="1:7" x14ac:dyDescent="0.2">
      <c r="A6" s="5" t="s">
        <v>36</v>
      </c>
      <c r="B6" s="8">
        <v>5.0433977495978581</v>
      </c>
      <c r="C6" s="8">
        <v>5.8240826153673027</v>
      </c>
      <c r="D6" s="8">
        <f t="shared" si="0"/>
        <v>0.78068486576944451</v>
      </c>
      <c r="E6" s="8">
        <v>5.0464375474188898</v>
      </c>
      <c r="F6" s="8">
        <v>6.5079194249171479</v>
      </c>
      <c r="G6" s="8">
        <f t="shared" si="1"/>
        <v>1.4614818774982581</v>
      </c>
    </row>
    <row r="7" spans="1:7" ht="13.5" thickBot="1" x14ac:dyDescent="0.25">
      <c r="A7" s="12" t="s">
        <v>37</v>
      </c>
      <c r="B7" s="13">
        <v>-18.338486519168541</v>
      </c>
      <c r="C7" s="13">
        <v>-22.157879220692905</v>
      </c>
      <c r="D7" s="13">
        <f t="shared" si="0"/>
        <v>-3.8193927015243645</v>
      </c>
      <c r="E7" s="13">
        <v>-1.9210749869571373</v>
      </c>
      <c r="F7" s="13">
        <v>-31.896838356564814</v>
      </c>
      <c r="G7" s="13">
        <f t="shared" si="1"/>
        <v>-29.975763369607677</v>
      </c>
    </row>
    <row r="10" spans="1:7" x14ac:dyDescent="0.2">
      <c r="A10" s="6"/>
      <c r="B10" s="2"/>
      <c r="F10" s="7"/>
    </row>
    <row r="11" spans="1:7" x14ac:dyDescent="0.2">
      <c r="A11" s="6"/>
      <c r="B11" s="2"/>
    </row>
    <row r="12" spans="1:7" x14ac:dyDescent="0.2">
      <c r="A12" s="4"/>
      <c r="B12" s="2"/>
    </row>
    <row r="13" spans="1:7" x14ac:dyDescent="0.2">
      <c r="A13" s="4"/>
      <c r="B13" s="2"/>
    </row>
    <row r="14" spans="1:7" x14ac:dyDescent="0.2">
      <c r="A14" s="4"/>
      <c r="B14" s="2"/>
    </row>
    <row r="15" spans="1:7" x14ac:dyDescent="0.2">
      <c r="A15" s="2"/>
      <c r="B15" s="2"/>
    </row>
    <row r="16" spans="1:7" x14ac:dyDescent="0.2">
      <c r="A16" s="4"/>
      <c r="B16" s="2"/>
    </row>
    <row r="17" spans="1:6" x14ac:dyDescent="0.2">
      <c r="A17" s="4"/>
      <c r="B17" s="2"/>
    </row>
    <row r="18" spans="1:6" x14ac:dyDescent="0.2">
      <c r="A18" s="4"/>
    </row>
    <row r="19" spans="1:6" x14ac:dyDescent="0.2">
      <c r="A19" s="4"/>
    </row>
    <row r="20" spans="1:6" x14ac:dyDescent="0.2">
      <c r="A20" s="4"/>
    </row>
    <row r="21" spans="1:6" x14ac:dyDescent="0.2">
      <c r="A21" s="4"/>
    </row>
    <row r="22" spans="1:6" x14ac:dyDescent="0.2">
      <c r="A22" s="2"/>
      <c r="B22" s="3"/>
      <c r="C22" s="3"/>
      <c r="D22" s="3"/>
      <c r="E22" s="3"/>
      <c r="F22" s="3"/>
    </row>
    <row r="23" spans="1:6" x14ac:dyDescent="0.2">
      <c r="A23" s="2"/>
      <c r="B23" s="3"/>
      <c r="C23" s="3"/>
      <c r="D23" s="3"/>
      <c r="E23" s="3"/>
      <c r="F23" s="3"/>
    </row>
    <row r="24" spans="1:6" x14ac:dyDescent="0.2">
      <c r="A24" s="2"/>
    </row>
  </sheetData>
  <mergeCells count="1">
    <mergeCell ref="A1:G1"/>
  </mergeCells>
  <pageMargins left="0.75" right="0.75" top="1" bottom="1" header="0.5" footer="0.5"/>
  <pageSetup paperSize="9" scale="7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workbookViewId="0">
      <selection activeCell="K21" sqref="K21"/>
    </sheetView>
  </sheetViews>
  <sheetFormatPr defaultRowHeight="15" x14ac:dyDescent="0.25"/>
  <cols>
    <col min="1" max="1" width="24.140625" customWidth="1"/>
    <col min="2" max="2" width="14" customWidth="1"/>
  </cols>
  <sheetData>
    <row r="1" spans="1:15" ht="16.5" x14ac:dyDescent="0.25">
      <c r="A1" s="126" t="s">
        <v>109</v>
      </c>
      <c r="B1" s="126"/>
      <c r="C1" s="126"/>
      <c r="D1" s="126"/>
      <c r="E1" s="126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ht="16.5" x14ac:dyDescent="0.25">
      <c r="A2" s="114"/>
      <c r="B2" s="115">
        <v>2004</v>
      </c>
      <c r="C2" s="115">
        <v>2005</v>
      </c>
      <c r="D2" s="115">
        <v>2006</v>
      </c>
      <c r="E2" s="115">
        <v>2007</v>
      </c>
      <c r="F2" s="115">
        <v>2008</v>
      </c>
      <c r="G2" s="115">
        <v>2009</v>
      </c>
      <c r="H2" s="115">
        <v>2010</v>
      </c>
      <c r="I2" s="115">
        <v>2011</v>
      </c>
      <c r="J2" s="115">
        <v>2012</v>
      </c>
      <c r="K2" s="115">
        <v>2013</v>
      </c>
      <c r="L2" s="115">
        <v>2014</v>
      </c>
      <c r="M2" s="115">
        <v>2015</v>
      </c>
      <c r="N2" s="115">
        <v>2016</v>
      </c>
      <c r="O2" s="115" t="s">
        <v>110</v>
      </c>
    </row>
    <row r="3" spans="1:15" x14ac:dyDescent="0.25">
      <c r="A3" s="35" t="s">
        <v>107</v>
      </c>
      <c r="B3" s="113">
        <v>0.14885682313491944</v>
      </c>
      <c r="C3" s="113">
        <v>8.2672717829999076E-2</v>
      </c>
      <c r="D3" s="113">
        <v>0.12700828927529728</v>
      </c>
      <c r="E3" s="113">
        <v>0.13047084474128634</v>
      </c>
      <c r="F3" s="113">
        <v>8.5926517113129375E-2</v>
      </c>
      <c r="G3" s="113">
        <v>-9.7674985663901537E-2</v>
      </c>
      <c r="H3" s="113">
        <v>7.1498016143592524E-2</v>
      </c>
      <c r="I3" s="113">
        <v>4.3359253293634437E-2</v>
      </c>
      <c r="J3" s="113">
        <v>2.8315197421113547E-2</v>
      </c>
      <c r="K3" s="113">
        <v>1.9954971211461281E-2</v>
      </c>
      <c r="L3" s="113">
        <v>1.7012396301777422E-2</v>
      </c>
      <c r="M3" s="113">
        <v>2.277216210547639E-2</v>
      </c>
      <c r="N3" s="113">
        <v>1.3929877322120587E-2</v>
      </c>
      <c r="O3" s="113">
        <v>3.4015298086533141E-2</v>
      </c>
    </row>
    <row r="4" spans="1:15" x14ac:dyDescent="0.25">
      <c r="A4" s="34" t="s">
        <v>108</v>
      </c>
      <c r="B4" s="111">
        <v>2.7515278707474167E-2</v>
      </c>
      <c r="C4" s="111">
        <v>4.5312624904667809E-2</v>
      </c>
      <c r="D4" s="111">
        <v>0.20918849537360296</v>
      </c>
      <c r="E4" s="111">
        <v>0.14291819857776211</v>
      </c>
      <c r="F4" s="111">
        <v>-5.195112634003296E-4</v>
      </c>
      <c r="G4" s="111">
        <v>-0.25039631326158318</v>
      </c>
      <c r="H4" s="111">
        <v>0.17592127187942008</v>
      </c>
      <c r="I4" s="111">
        <v>-1.5942182822207163E-2</v>
      </c>
      <c r="J4" s="111">
        <v>6.2333382210841837E-3</v>
      </c>
      <c r="K4" s="111">
        <v>4.9780385724106369E-2</v>
      </c>
      <c r="L4" s="111">
        <v>0.10672260288078861</v>
      </c>
      <c r="M4" s="111">
        <v>5.368542155645506E-2</v>
      </c>
      <c r="N4" s="111">
        <v>-2.730338099686147E-2</v>
      </c>
      <c r="O4" s="111">
        <v>3.8834009441603978E-2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L3" sqref="L3"/>
    </sheetView>
  </sheetViews>
  <sheetFormatPr defaultRowHeight="12.75" x14ac:dyDescent="0.2"/>
  <cols>
    <col min="1" max="1" width="24.42578125" style="31" customWidth="1"/>
    <col min="2" max="7" width="16.140625" style="31" customWidth="1"/>
    <col min="8" max="16384" width="9.140625" style="31"/>
  </cols>
  <sheetData>
    <row r="1" spans="1:7" ht="17.25" thickBot="1" x14ac:dyDescent="0.35">
      <c r="A1" s="128" t="s">
        <v>105</v>
      </c>
      <c r="B1" s="128"/>
      <c r="C1" s="128"/>
      <c r="D1" s="128"/>
      <c r="E1" s="128"/>
      <c r="F1" s="128"/>
      <c r="G1" s="128"/>
    </row>
    <row r="2" spans="1:7" x14ac:dyDescent="0.2">
      <c r="A2" s="66"/>
      <c r="B2" s="127" t="s">
        <v>47</v>
      </c>
      <c r="C2" s="127"/>
      <c r="D2" s="127"/>
      <c r="E2" s="127" t="s">
        <v>48</v>
      </c>
      <c r="F2" s="127"/>
      <c r="G2" s="127"/>
    </row>
    <row r="3" spans="1:7" ht="26.25" thickBot="1" x14ac:dyDescent="0.25">
      <c r="A3" s="67"/>
      <c r="B3" s="73" t="s">
        <v>39</v>
      </c>
      <c r="C3" s="74" t="s">
        <v>38</v>
      </c>
      <c r="D3" s="74" t="s">
        <v>40</v>
      </c>
      <c r="E3" s="73" t="s">
        <v>39</v>
      </c>
      <c r="F3" s="74" t="s">
        <v>38</v>
      </c>
      <c r="G3" s="74" t="s">
        <v>40</v>
      </c>
    </row>
    <row r="4" spans="1:7" x14ac:dyDescent="0.2">
      <c r="A4" s="31" t="s">
        <v>41</v>
      </c>
      <c r="B4" s="68">
        <v>184.76840483999987</v>
      </c>
      <c r="C4" s="68">
        <v>203.47822497671694</v>
      </c>
      <c r="D4" s="68">
        <v>325.35620140999674</v>
      </c>
      <c r="E4" s="69">
        <f t="shared" ref="E4:G8" si="0">B4/$B$9*100</f>
        <v>0.73347881896385969</v>
      </c>
      <c r="F4" s="69">
        <f t="shared" si="0"/>
        <v>0.80775156483071464</v>
      </c>
      <c r="G4" s="69">
        <f t="shared" si="0"/>
        <v>1.2915729967979315</v>
      </c>
    </row>
    <row r="5" spans="1:7" x14ac:dyDescent="0.2">
      <c r="A5" s="31" t="s">
        <v>42</v>
      </c>
      <c r="B5" s="68">
        <v>-196.49867343447968</v>
      </c>
      <c r="C5" s="68">
        <v>-178.05019264535682</v>
      </c>
      <c r="D5" s="68">
        <v>-55.379040195704569</v>
      </c>
      <c r="E5" s="70">
        <f t="shared" si="0"/>
        <v>-0.78004469997722048</v>
      </c>
      <c r="F5" s="70">
        <f t="shared" si="0"/>
        <v>-0.70680939812677179</v>
      </c>
      <c r="G5" s="70">
        <f t="shared" si="0"/>
        <v>-0.21983927952006632</v>
      </c>
    </row>
    <row r="6" spans="1:7" x14ac:dyDescent="0.2">
      <c r="A6" s="31" t="s">
        <v>43</v>
      </c>
      <c r="B6" s="68">
        <v>217.2233786912478</v>
      </c>
      <c r="C6" s="68">
        <v>217.48471803884206</v>
      </c>
      <c r="D6" s="68">
        <v>216.6915420224696</v>
      </c>
      <c r="E6" s="70">
        <f t="shared" si="0"/>
        <v>0.86231597546001637</v>
      </c>
      <c r="F6" s="70">
        <f t="shared" si="0"/>
        <v>0.86335341947642275</v>
      </c>
      <c r="G6" s="70">
        <f t="shared" si="0"/>
        <v>0.86020473283693422</v>
      </c>
    </row>
    <row r="7" spans="1:7" x14ac:dyDescent="0.2">
      <c r="A7" s="31" t="s">
        <v>44</v>
      </c>
      <c r="B7" s="68">
        <v>51.263393909999678</v>
      </c>
      <c r="C7" s="68">
        <v>51.263393909999678</v>
      </c>
      <c r="D7" s="68">
        <v>51.263393909999678</v>
      </c>
      <c r="E7" s="70">
        <f t="shared" si="0"/>
        <v>0.20350131643852165</v>
      </c>
      <c r="F7" s="70">
        <f t="shared" si="0"/>
        <v>0.20350131643852165</v>
      </c>
      <c r="G7" s="70">
        <f t="shared" si="0"/>
        <v>0.20350131643852165</v>
      </c>
    </row>
    <row r="8" spans="1:7" x14ac:dyDescent="0.2">
      <c r="A8" s="31" t="s">
        <v>45</v>
      </c>
      <c r="B8" s="68">
        <v>112.78030567323199</v>
      </c>
      <c r="C8" s="68">
        <v>112.78030567323199</v>
      </c>
      <c r="D8" s="68">
        <v>112.78030567323199</v>
      </c>
      <c r="E8" s="70">
        <f t="shared" si="0"/>
        <v>0.44770622704254193</v>
      </c>
      <c r="F8" s="70">
        <f t="shared" si="0"/>
        <v>0.44770622704254193</v>
      </c>
      <c r="G8" s="70">
        <f t="shared" si="0"/>
        <v>0.44770622704254193</v>
      </c>
    </row>
    <row r="9" spans="1:7" ht="13.5" thickBot="1" x14ac:dyDescent="0.25">
      <c r="A9" s="43" t="s">
        <v>46</v>
      </c>
      <c r="B9" s="71">
        <v>25190.694</v>
      </c>
      <c r="C9" s="71">
        <v>25171.984179863281</v>
      </c>
      <c r="D9" s="71">
        <v>25050.106203430005</v>
      </c>
      <c r="E9" s="72" t="s">
        <v>13</v>
      </c>
      <c r="F9" s="72" t="s">
        <v>13</v>
      </c>
      <c r="G9" s="72"/>
    </row>
  </sheetData>
  <mergeCells count="3">
    <mergeCell ref="E2:G2"/>
    <mergeCell ref="B2:D2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3</vt:i4>
      </vt:variant>
    </vt:vector>
  </HeadingPairs>
  <TitlesOfParts>
    <vt:vector size="11" baseType="lpstr">
      <vt:lpstr>Tabuľka_1</vt:lpstr>
      <vt:lpstr>Tabuľka_2</vt:lpstr>
      <vt:lpstr>Tabuľka_3</vt:lpstr>
      <vt:lpstr>Graf_1</vt:lpstr>
      <vt:lpstr>Graf_2</vt:lpstr>
      <vt:lpstr>Graf_3</vt:lpstr>
      <vt:lpstr>Graf_4</vt:lpstr>
      <vt:lpstr>Graf_5</vt:lpstr>
      <vt:lpstr>Graf_1!Oblasť_tlače</vt:lpstr>
      <vt:lpstr>Graf_2!Oblasť_tlače</vt:lpstr>
      <vt:lpstr>Graf_3!Oblasť_tlače</vt:lpstr>
    </vt:vector>
  </TitlesOfParts>
  <Company>Ministerstvo financií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Gabik Rastislav</dc:creator>
  <cp:lastModifiedBy>AJ</cp:lastModifiedBy>
  <dcterms:created xsi:type="dcterms:W3CDTF">2016-08-23T09:49:10Z</dcterms:created>
  <dcterms:modified xsi:type="dcterms:W3CDTF">2018-07-27T06:45:48Z</dcterms:modified>
</cp:coreProperties>
</file>