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FP_NEW\1_DANE\1_6_Analyzy\07_Danovy report\2018\grafy_report\"/>
    </mc:Choice>
  </mc:AlternateContent>
  <bookViews>
    <workbookView xWindow="0" yWindow="0" windowWidth="20490" windowHeight="8385" tabRatio="842" activeTab="11"/>
  </bookViews>
  <sheets>
    <sheet name="Graf_81" sheetId="4" r:id="rId1"/>
    <sheet name="Graf_82" sheetId="6" r:id="rId2"/>
    <sheet name="Graf_83" sheetId="13" r:id="rId3"/>
    <sheet name="Graf_84" sheetId="5" r:id="rId4"/>
    <sheet name="Graf_85" sheetId="1" r:id="rId5"/>
    <sheet name="Graf_86" sheetId="7" r:id="rId6"/>
    <sheet name="Graf_87" sheetId="8" r:id="rId7"/>
    <sheet name="Graf_88" sheetId="9" r:id="rId8"/>
    <sheet name="Graf_89" sheetId="10" r:id="rId9"/>
    <sheet name="Graf_90" sheetId="2" r:id="rId10"/>
    <sheet name="Graf_91" sheetId="3" r:id="rId11"/>
    <sheet name="Graf_92" sheetId="1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1" l="1"/>
  <c r="B5" i="11"/>
  <c r="B6" i="11"/>
  <c r="B7" i="11"/>
  <c r="B8" i="11"/>
  <c r="B9" i="11"/>
  <c r="B3" i="11"/>
  <c r="F25" i="13" l="1"/>
  <c r="E25" i="13"/>
  <c r="D25" i="13"/>
  <c r="E30" i="5" l="1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C17" i="7" l="1"/>
  <c r="D17" i="7"/>
  <c r="E17" i="7"/>
  <c r="F17" i="7"/>
  <c r="G17" i="7"/>
  <c r="H17" i="7"/>
  <c r="I17" i="7"/>
  <c r="J17" i="7"/>
  <c r="K17" i="7"/>
  <c r="B17" i="7"/>
  <c r="I146" i="10" l="1"/>
  <c r="H146" i="10"/>
  <c r="G146" i="10"/>
  <c r="K146" i="10" s="1"/>
  <c r="F146" i="10"/>
  <c r="G145" i="10"/>
  <c r="J145" i="10" s="1"/>
  <c r="F145" i="10"/>
  <c r="I145" i="10" s="1"/>
  <c r="I144" i="10"/>
  <c r="H144" i="10"/>
  <c r="G144" i="10"/>
  <c r="K144" i="10" s="1"/>
  <c r="F144" i="10"/>
  <c r="K143" i="10"/>
  <c r="G143" i="10"/>
  <c r="J143" i="10" s="1"/>
  <c r="F143" i="10"/>
  <c r="I143" i="10" s="1"/>
  <c r="I142" i="10"/>
  <c r="H142" i="10"/>
  <c r="G142" i="10"/>
  <c r="K142" i="10" s="1"/>
  <c r="F142" i="10"/>
  <c r="K141" i="10"/>
  <c r="G141" i="10"/>
  <c r="J141" i="10" s="1"/>
  <c r="F141" i="10"/>
  <c r="I141" i="10" s="1"/>
  <c r="I140" i="10"/>
  <c r="H140" i="10"/>
  <c r="G140" i="10"/>
  <c r="K140" i="10" s="1"/>
  <c r="F140" i="10"/>
  <c r="G139" i="10"/>
  <c r="J139" i="10" s="1"/>
  <c r="F139" i="10"/>
  <c r="I139" i="10" s="1"/>
  <c r="I138" i="10"/>
  <c r="H138" i="10"/>
  <c r="G138" i="10"/>
  <c r="K138" i="10" s="1"/>
  <c r="F138" i="10"/>
  <c r="G137" i="10"/>
  <c r="J137" i="10" s="1"/>
  <c r="F137" i="10"/>
  <c r="I137" i="10" s="1"/>
  <c r="I136" i="10"/>
  <c r="H136" i="10"/>
  <c r="G136" i="10"/>
  <c r="K136" i="10" s="1"/>
  <c r="F136" i="10"/>
  <c r="K135" i="10"/>
  <c r="G135" i="10"/>
  <c r="J135" i="10" s="1"/>
  <c r="F135" i="10"/>
  <c r="I135" i="10" s="1"/>
  <c r="I134" i="10"/>
  <c r="H134" i="10"/>
  <c r="G134" i="10"/>
  <c r="K134" i="10" s="1"/>
  <c r="F134" i="10"/>
  <c r="K133" i="10"/>
  <c r="G133" i="10"/>
  <c r="J133" i="10" s="1"/>
  <c r="F133" i="10"/>
  <c r="I133" i="10" s="1"/>
  <c r="I132" i="10"/>
  <c r="H132" i="10"/>
  <c r="G132" i="10"/>
  <c r="K132" i="10" s="1"/>
  <c r="F132" i="10"/>
  <c r="G131" i="10"/>
  <c r="J131" i="10" s="1"/>
  <c r="F131" i="10"/>
  <c r="I131" i="10" s="1"/>
  <c r="I130" i="10"/>
  <c r="H130" i="10"/>
  <c r="G130" i="10"/>
  <c r="K130" i="10" s="1"/>
  <c r="F130" i="10"/>
  <c r="G129" i="10"/>
  <c r="J129" i="10" s="1"/>
  <c r="F129" i="10"/>
  <c r="I129" i="10" s="1"/>
  <c r="I128" i="10"/>
  <c r="H128" i="10"/>
  <c r="G128" i="10"/>
  <c r="K128" i="10" s="1"/>
  <c r="F128" i="10"/>
  <c r="K127" i="10"/>
  <c r="G127" i="10"/>
  <c r="J127" i="10" s="1"/>
  <c r="F127" i="10"/>
  <c r="I127" i="10" s="1"/>
  <c r="I126" i="10"/>
  <c r="H126" i="10"/>
  <c r="G126" i="10"/>
  <c r="K126" i="10" s="1"/>
  <c r="F126" i="10"/>
  <c r="K125" i="10"/>
  <c r="G125" i="10"/>
  <c r="J125" i="10" s="1"/>
  <c r="F125" i="10"/>
  <c r="I125" i="10" s="1"/>
  <c r="J124" i="10"/>
  <c r="I124" i="10"/>
  <c r="H124" i="10"/>
  <c r="G124" i="10"/>
  <c r="K124" i="10" s="1"/>
  <c r="F124" i="10"/>
  <c r="K123" i="10"/>
  <c r="G123" i="10"/>
  <c r="J123" i="10" s="1"/>
  <c r="F123" i="10"/>
  <c r="I123" i="10" s="1"/>
  <c r="J122" i="10"/>
  <c r="I122" i="10"/>
  <c r="H122" i="10"/>
  <c r="G122" i="10"/>
  <c r="K122" i="10" s="1"/>
  <c r="F122" i="10"/>
  <c r="K121" i="10"/>
  <c r="G121" i="10"/>
  <c r="J121" i="10" s="1"/>
  <c r="F121" i="10"/>
  <c r="I121" i="10" s="1"/>
  <c r="J120" i="10"/>
  <c r="I120" i="10"/>
  <c r="H120" i="10"/>
  <c r="G120" i="10"/>
  <c r="K120" i="10" s="1"/>
  <c r="F120" i="10"/>
  <c r="K119" i="10"/>
  <c r="G119" i="10"/>
  <c r="J119" i="10" s="1"/>
  <c r="F119" i="10"/>
  <c r="I119" i="10" s="1"/>
  <c r="J118" i="10"/>
  <c r="I118" i="10"/>
  <c r="H118" i="10"/>
  <c r="G118" i="10"/>
  <c r="K118" i="10" s="1"/>
  <c r="F118" i="10"/>
  <c r="K117" i="10"/>
  <c r="G117" i="10"/>
  <c r="J117" i="10" s="1"/>
  <c r="F117" i="10"/>
  <c r="I117" i="10" s="1"/>
  <c r="J116" i="10"/>
  <c r="I116" i="10"/>
  <c r="H116" i="10"/>
  <c r="G116" i="10"/>
  <c r="K116" i="10" s="1"/>
  <c r="F116" i="10"/>
  <c r="K115" i="10"/>
  <c r="G115" i="10"/>
  <c r="J115" i="10" s="1"/>
  <c r="F115" i="10"/>
  <c r="I115" i="10" s="1"/>
  <c r="J114" i="10"/>
  <c r="I114" i="10"/>
  <c r="H114" i="10"/>
  <c r="G114" i="10"/>
  <c r="K114" i="10" s="1"/>
  <c r="F114" i="10"/>
  <c r="K113" i="10"/>
  <c r="G113" i="10"/>
  <c r="J113" i="10" s="1"/>
  <c r="F113" i="10"/>
  <c r="I113" i="10" s="1"/>
  <c r="J112" i="10"/>
  <c r="I112" i="10"/>
  <c r="H112" i="10"/>
  <c r="G112" i="10"/>
  <c r="K112" i="10" s="1"/>
  <c r="F112" i="10"/>
  <c r="K111" i="10"/>
  <c r="G111" i="10"/>
  <c r="J111" i="10" s="1"/>
  <c r="F111" i="10"/>
  <c r="I111" i="10" s="1"/>
  <c r="J110" i="10"/>
  <c r="I110" i="10"/>
  <c r="H110" i="10"/>
  <c r="G110" i="10"/>
  <c r="K110" i="10" s="1"/>
  <c r="F110" i="10"/>
  <c r="K109" i="10"/>
  <c r="G109" i="10"/>
  <c r="J109" i="10" s="1"/>
  <c r="F109" i="10"/>
  <c r="I109" i="10" s="1"/>
  <c r="J108" i="10"/>
  <c r="I108" i="10"/>
  <c r="H108" i="10"/>
  <c r="G108" i="10"/>
  <c r="K108" i="10" s="1"/>
  <c r="F108" i="10"/>
  <c r="K107" i="10"/>
  <c r="G107" i="10"/>
  <c r="J107" i="10" s="1"/>
  <c r="F107" i="10"/>
  <c r="I107" i="10" s="1"/>
  <c r="J106" i="10"/>
  <c r="I106" i="10"/>
  <c r="H106" i="10"/>
  <c r="G106" i="10"/>
  <c r="K106" i="10" s="1"/>
  <c r="F106" i="10"/>
  <c r="K105" i="10"/>
  <c r="G105" i="10"/>
  <c r="J105" i="10" s="1"/>
  <c r="F105" i="10"/>
  <c r="I105" i="10" s="1"/>
  <c r="J104" i="10"/>
  <c r="I104" i="10"/>
  <c r="H104" i="10"/>
  <c r="G104" i="10"/>
  <c r="K104" i="10" s="1"/>
  <c r="F104" i="10"/>
  <c r="K103" i="10"/>
  <c r="G103" i="10"/>
  <c r="J103" i="10" s="1"/>
  <c r="F103" i="10"/>
  <c r="I103" i="10" s="1"/>
  <c r="J102" i="10"/>
  <c r="I102" i="10"/>
  <c r="H102" i="10"/>
  <c r="G102" i="10"/>
  <c r="K102" i="10" s="1"/>
  <c r="F102" i="10"/>
  <c r="K101" i="10"/>
  <c r="G101" i="10"/>
  <c r="J101" i="10" s="1"/>
  <c r="F101" i="10"/>
  <c r="I101" i="10" s="1"/>
  <c r="J100" i="10"/>
  <c r="I100" i="10"/>
  <c r="H100" i="10"/>
  <c r="G100" i="10"/>
  <c r="K100" i="10" s="1"/>
  <c r="F100" i="10"/>
  <c r="K99" i="10"/>
  <c r="G99" i="10"/>
  <c r="J99" i="10" s="1"/>
  <c r="F99" i="10"/>
  <c r="I99" i="10" s="1"/>
  <c r="J98" i="10"/>
  <c r="I98" i="10"/>
  <c r="H98" i="10"/>
  <c r="G98" i="10"/>
  <c r="K98" i="10" s="1"/>
  <c r="F98" i="10"/>
  <c r="K97" i="10"/>
  <c r="J97" i="10"/>
  <c r="G97" i="10"/>
  <c r="F97" i="10"/>
  <c r="J96" i="10"/>
  <c r="I96" i="10"/>
  <c r="H96" i="10"/>
  <c r="G96" i="10"/>
  <c r="K96" i="10" s="1"/>
  <c r="F96" i="10"/>
  <c r="K95" i="10"/>
  <c r="G95" i="10"/>
  <c r="J95" i="10" s="1"/>
  <c r="F95" i="10"/>
  <c r="J94" i="10"/>
  <c r="I94" i="10"/>
  <c r="H94" i="10"/>
  <c r="G94" i="10"/>
  <c r="K94" i="10" s="1"/>
  <c r="F94" i="10"/>
  <c r="G93" i="10"/>
  <c r="K93" i="10" s="1"/>
  <c r="F93" i="10"/>
  <c r="J92" i="10"/>
  <c r="I92" i="10"/>
  <c r="H92" i="10"/>
  <c r="G92" i="10"/>
  <c r="K92" i="10" s="1"/>
  <c r="F92" i="10"/>
  <c r="J91" i="10"/>
  <c r="G91" i="10"/>
  <c r="K91" i="10" s="1"/>
  <c r="F91" i="10"/>
  <c r="J90" i="10"/>
  <c r="I90" i="10"/>
  <c r="H90" i="10"/>
  <c r="G90" i="10"/>
  <c r="K90" i="10" s="1"/>
  <c r="F90" i="10"/>
  <c r="K89" i="10"/>
  <c r="J89" i="10"/>
  <c r="G89" i="10"/>
  <c r="F89" i="10"/>
  <c r="J88" i="10"/>
  <c r="I88" i="10"/>
  <c r="H88" i="10"/>
  <c r="G88" i="10"/>
  <c r="K88" i="10" s="1"/>
  <c r="F88" i="10"/>
  <c r="K87" i="10"/>
  <c r="G87" i="10"/>
  <c r="J87" i="10" s="1"/>
  <c r="F87" i="10"/>
  <c r="J86" i="10"/>
  <c r="I86" i="10"/>
  <c r="H86" i="10"/>
  <c r="G86" i="10"/>
  <c r="K86" i="10" s="1"/>
  <c r="F86" i="10"/>
  <c r="G85" i="10"/>
  <c r="K85" i="10" s="1"/>
  <c r="F85" i="10"/>
  <c r="J84" i="10"/>
  <c r="I84" i="10"/>
  <c r="H84" i="10"/>
  <c r="G84" i="10"/>
  <c r="K84" i="10" s="1"/>
  <c r="F84" i="10"/>
  <c r="J83" i="10"/>
  <c r="G83" i="10"/>
  <c r="K83" i="10" s="1"/>
  <c r="F83" i="10"/>
  <c r="J82" i="10"/>
  <c r="I82" i="10"/>
  <c r="H82" i="10"/>
  <c r="G82" i="10"/>
  <c r="K82" i="10" s="1"/>
  <c r="F82" i="10"/>
  <c r="K81" i="10"/>
  <c r="J81" i="10"/>
  <c r="G81" i="10"/>
  <c r="F81" i="10"/>
  <c r="J80" i="10"/>
  <c r="G80" i="10"/>
  <c r="K80" i="10" s="1"/>
  <c r="F80" i="10"/>
  <c r="H80" i="10" s="1"/>
  <c r="G79" i="10"/>
  <c r="J79" i="10" s="1"/>
  <c r="F79" i="10"/>
  <c r="I79" i="10" s="1"/>
  <c r="J78" i="10"/>
  <c r="I78" i="10"/>
  <c r="H78" i="10"/>
  <c r="G78" i="10"/>
  <c r="K78" i="10" s="1"/>
  <c r="F78" i="10"/>
  <c r="K77" i="10"/>
  <c r="J77" i="10"/>
  <c r="H77" i="10"/>
  <c r="G77" i="10"/>
  <c r="F77" i="10"/>
  <c r="I77" i="10" s="1"/>
  <c r="J76" i="10"/>
  <c r="G76" i="10"/>
  <c r="K76" i="10" s="1"/>
  <c r="F76" i="10"/>
  <c r="H76" i="10" s="1"/>
  <c r="G75" i="10"/>
  <c r="J75" i="10" s="1"/>
  <c r="F75" i="10"/>
  <c r="I75" i="10" s="1"/>
  <c r="J74" i="10"/>
  <c r="I74" i="10"/>
  <c r="H74" i="10"/>
  <c r="G74" i="10"/>
  <c r="K74" i="10" s="1"/>
  <c r="F74" i="10"/>
  <c r="K73" i="10"/>
  <c r="J73" i="10"/>
  <c r="H73" i="10"/>
  <c r="G73" i="10"/>
  <c r="F73" i="10"/>
  <c r="I73" i="10" s="1"/>
  <c r="J72" i="10"/>
  <c r="G72" i="10"/>
  <c r="K72" i="10" s="1"/>
  <c r="F72" i="10"/>
  <c r="H72" i="10" s="1"/>
  <c r="G71" i="10"/>
  <c r="J71" i="10" s="1"/>
  <c r="F71" i="10"/>
  <c r="I71" i="10" s="1"/>
  <c r="J70" i="10"/>
  <c r="I70" i="10"/>
  <c r="H70" i="10"/>
  <c r="G70" i="10"/>
  <c r="K70" i="10" s="1"/>
  <c r="F70" i="10"/>
  <c r="K69" i="10"/>
  <c r="J69" i="10"/>
  <c r="H69" i="10"/>
  <c r="G69" i="10"/>
  <c r="F69" i="10"/>
  <c r="I69" i="10" s="1"/>
  <c r="J68" i="10"/>
  <c r="G68" i="10"/>
  <c r="K68" i="10" s="1"/>
  <c r="F68" i="10"/>
  <c r="H68" i="10" s="1"/>
  <c r="G67" i="10"/>
  <c r="J67" i="10" s="1"/>
  <c r="F67" i="10"/>
  <c r="I67" i="10" s="1"/>
  <c r="J66" i="10"/>
  <c r="I66" i="10"/>
  <c r="H66" i="10"/>
  <c r="G66" i="10"/>
  <c r="K66" i="10" s="1"/>
  <c r="F66" i="10"/>
  <c r="K65" i="10"/>
  <c r="J65" i="10"/>
  <c r="H65" i="10"/>
  <c r="G65" i="10"/>
  <c r="F65" i="10"/>
  <c r="I65" i="10" s="1"/>
  <c r="J64" i="10"/>
  <c r="G64" i="10"/>
  <c r="K64" i="10" s="1"/>
  <c r="F64" i="10"/>
  <c r="H64" i="10" s="1"/>
  <c r="G63" i="10"/>
  <c r="J63" i="10" s="1"/>
  <c r="F63" i="10"/>
  <c r="I63" i="10" s="1"/>
  <c r="I62" i="10"/>
  <c r="H62" i="10"/>
  <c r="G62" i="10"/>
  <c r="K62" i="10" s="1"/>
  <c r="F62" i="10"/>
  <c r="J61" i="10"/>
  <c r="G61" i="10"/>
  <c r="K61" i="10" s="1"/>
  <c r="F61" i="10"/>
  <c r="H61" i="10" s="1"/>
  <c r="I60" i="10"/>
  <c r="H60" i="10"/>
  <c r="G60" i="10"/>
  <c r="J60" i="10" s="1"/>
  <c r="F60" i="10"/>
  <c r="J59" i="10"/>
  <c r="G59" i="10"/>
  <c r="K59" i="10" s="1"/>
  <c r="F59" i="10"/>
  <c r="H59" i="10" s="1"/>
  <c r="I58" i="10"/>
  <c r="H58" i="10"/>
  <c r="G58" i="10"/>
  <c r="J58" i="10" s="1"/>
  <c r="F58" i="10"/>
  <c r="J57" i="10"/>
  <c r="G57" i="10"/>
  <c r="K57" i="10" s="1"/>
  <c r="F57" i="10"/>
  <c r="H57" i="10" s="1"/>
  <c r="I56" i="10"/>
  <c r="H56" i="10"/>
  <c r="G56" i="10"/>
  <c r="J56" i="10" s="1"/>
  <c r="F56" i="10"/>
  <c r="J55" i="10"/>
  <c r="G55" i="10"/>
  <c r="K55" i="10" s="1"/>
  <c r="F55" i="10"/>
  <c r="H55" i="10" s="1"/>
  <c r="I54" i="10"/>
  <c r="H54" i="10"/>
  <c r="G54" i="10"/>
  <c r="J54" i="10" s="1"/>
  <c r="F54" i="10"/>
  <c r="J53" i="10"/>
  <c r="G53" i="10"/>
  <c r="K53" i="10" s="1"/>
  <c r="F53" i="10"/>
  <c r="H53" i="10" s="1"/>
  <c r="I52" i="10"/>
  <c r="H52" i="10"/>
  <c r="G52" i="10"/>
  <c r="J52" i="10" s="1"/>
  <c r="F52" i="10"/>
  <c r="J51" i="10"/>
  <c r="G51" i="10"/>
  <c r="K51" i="10" s="1"/>
  <c r="F51" i="10"/>
  <c r="H51" i="10" s="1"/>
  <c r="I50" i="10"/>
  <c r="H50" i="10"/>
  <c r="G50" i="10"/>
  <c r="J50" i="10" s="1"/>
  <c r="F50" i="10"/>
  <c r="J49" i="10"/>
  <c r="G49" i="10"/>
  <c r="K49" i="10" s="1"/>
  <c r="F49" i="10"/>
  <c r="H49" i="10" s="1"/>
  <c r="I48" i="10"/>
  <c r="H48" i="10"/>
  <c r="G48" i="10"/>
  <c r="J48" i="10" s="1"/>
  <c r="F48" i="10"/>
  <c r="J47" i="10"/>
  <c r="G47" i="10"/>
  <c r="K47" i="10" s="1"/>
  <c r="F47" i="10"/>
  <c r="H47" i="10" s="1"/>
  <c r="I46" i="10"/>
  <c r="H46" i="10"/>
  <c r="G46" i="10"/>
  <c r="J46" i="10" s="1"/>
  <c r="F46" i="10"/>
  <c r="J45" i="10"/>
  <c r="G45" i="10"/>
  <c r="K45" i="10" s="1"/>
  <c r="F45" i="10"/>
  <c r="H45" i="10" s="1"/>
  <c r="I44" i="10"/>
  <c r="H44" i="10"/>
  <c r="G44" i="10"/>
  <c r="J44" i="10" s="1"/>
  <c r="F44" i="10"/>
  <c r="J43" i="10"/>
  <c r="G43" i="10"/>
  <c r="K43" i="10" s="1"/>
  <c r="F43" i="10"/>
  <c r="H43" i="10" s="1"/>
  <c r="I42" i="10"/>
  <c r="H42" i="10"/>
  <c r="G42" i="10"/>
  <c r="J42" i="10" s="1"/>
  <c r="F42" i="10"/>
  <c r="J41" i="10"/>
  <c r="G41" i="10"/>
  <c r="K41" i="10" s="1"/>
  <c r="F41" i="10"/>
  <c r="H41" i="10" s="1"/>
  <c r="I40" i="10"/>
  <c r="H40" i="10"/>
  <c r="G40" i="10"/>
  <c r="J40" i="10" s="1"/>
  <c r="F40" i="10"/>
  <c r="J39" i="10"/>
  <c r="G39" i="10"/>
  <c r="K39" i="10" s="1"/>
  <c r="F39" i="10"/>
  <c r="H39" i="10" s="1"/>
  <c r="I38" i="10"/>
  <c r="H38" i="10"/>
  <c r="G38" i="10"/>
  <c r="J38" i="10" s="1"/>
  <c r="F38" i="10"/>
  <c r="J37" i="10"/>
  <c r="G37" i="10"/>
  <c r="K37" i="10" s="1"/>
  <c r="F37" i="10"/>
  <c r="H37" i="10" s="1"/>
  <c r="I36" i="10"/>
  <c r="H36" i="10"/>
  <c r="G36" i="10"/>
  <c r="J36" i="10" s="1"/>
  <c r="F36" i="10"/>
  <c r="J35" i="10"/>
  <c r="G35" i="10"/>
  <c r="K35" i="10" s="1"/>
  <c r="F35" i="10"/>
  <c r="H35" i="10" s="1"/>
  <c r="I34" i="10"/>
  <c r="H34" i="10"/>
  <c r="G34" i="10"/>
  <c r="J34" i="10" s="1"/>
  <c r="F34" i="10"/>
  <c r="J33" i="10"/>
  <c r="G33" i="10"/>
  <c r="K33" i="10" s="1"/>
  <c r="F33" i="10"/>
  <c r="H33" i="10" s="1"/>
  <c r="I32" i="10"/>
  <c r="H32" i="10"/>
  <c r="G32" i="10"/>
  <c r="J32" i="10" s="1"/>
  <c r="F32" i="10"/>
  <c r="J31" i="10"/>
  <c r="G31" i="10"/>
  <c r="K31" i="10" s="1"/>
  <c r="F31" i="10"/>
  <c r="H31" i="10" s="1"/>
  <c r="I30" i="10"/>
  <c r="H30" i="10"/>
  <c r="G30" i="10"/>
  <c r="J30" i="10" s="1"/>
  <c r="F30" i="10"/>
  <c r="J29" i="10"/>
  <c r="G29" i="10"/>
  <c r="K29" i="10" s="1"/>
  <c r="F29" i="10"/>
  <c r="H29" i="10" s="1"/>
  <c r="I28" i="10"/>
  <c r="H28" i="10"/>
  <c r="G28" i="10"/>
  <c r="J28" i="10" s="1"/>
  <c r="F28" i="10"/>
  <c r="J27" i="10"/>
  <c r="G27" i="10"/>
  <c r="K27" i="10" s="1"/>
  <c r="F27" i="10"/>
  <c r="H27" i="10" s="1"/>
  <c r="I26" i="10"/>
  <c r="H26" i="10"/>
  <c r="G26" i="10"/>
  <c r="J26" i="10" s="1"/>
  <c r="F26" i="10"/>
  <c r="J25" i="10"/>
  <c r="G25" i="10"/>
  <c r="K25" i="10" s="1"/>
  <c r="F25" i="10"/>
  <c r="H25" i="10" s="1"/>
  <c r="I24" i="10"/>
  <c r="H24" i="10"/>
  <c r="G24" i="10"/>
  <c r="J24" i="10" s="1"/>
  <c r="F24" i="10"/>
  <c r="J23" i="10"/>
  <c r="G23" i="10"/>
  <c r="K23" i="10" s="1"/>
  <c r="F23" i="10"/>
  <c r="H23" i="10" s="1"/>
  <c r="I22" i="10"/>
  <c r="H22" i="10"/>
  <c r="G22" i="10"/>
  <c r="J22" i="10" s="1"/>
  <c r="F22" i="10"/>
  <c r="J21" i="10"/>
  <c r="G21" i="10"/>
  <c r="K21" i="10" s="1"/>
  <c r="F21" i="10"/>
  <c r="H21" i="10" s="1"/>
  <c r="I20" i="10"/>
  <c r="H20" i="10"/>
  <c r="G20" i="10"/>
  <c r="J20" i="10" s="1"/>
  <c r="F20" i="10"/>
  <c r="J19" i="10"/>
  <c r="G19" i="10"/>
  <c r="K19" i="10" s="1"/>
  <c r="F19" i="10"/>
  <c r="H19" i="10" s="1"/>
  <c r="I18" i="10"/>
  <c r="H18" i="10"/>
  <c r="G18" i="10"/>
  <c r="J18" i="10" s="1"/>
  <c r="F18" i="10"/>
  <c r="J17" i="10"/>
  <c r="G17" i="10"/>
  <c r="K17" i="10" s="1"/>
  <c r="F17" i="10"/>
  <c r="H17" i="10" s="1"/>
  <c r="I16" i="10"/>
  <c r="H16" i="10"/>
  <c r="G16" i="10"/>
  <c r="J16" i="10" s="1"/>
  <c r="F16" i="10"/>
  <c r="J15" i="10"/>
  <c r="G15" i="10"/>
  <c r="K15" i="10" s="1"/>
  <c r="F15" i="10"/>
  <c r="H15" i="10" s="1"/>
  <c r="I14" i="10"/>
  <c r="H14" i="10"/>
  <c r="G14" i="10"/>
  <c r="J14" i="10" s="1"/>
  <c r="F14" i="10"/>
  <c r="K13" i="10"/>
  <c r="J13" i="10"/>
  <c r="G13" i="10"/>
  <c r="F13" i="10"/>
  <c r="H13" i="10" s="1"/>
  <c r="I12" i="10"/>
  <c r="H12" i="10"/>
  <c r="G12" i="10"/>
  <c r="J12" i="10" s="1"/>
  <c r="F12" i="10"/>
  <c r="J11" i="10"/>
  <c r="G11" i="10"/>
  <c r="K11" i="10" s="1"/>
  <c r="F11" i="10"/>
  <c r="H11" i="10" s="1"/>
  <c r="I10" i="10"/>
  <c r="H10" i="10"/>
  <c r="G10" i="10"/>
  <c r="J10" i="10" s="1"/>
  <c r="F10" i="10"/>
  <c r="J9" i="10"/>
  <c r="G9" i="10"/>
  <c r="K9" i="10" s="1"/>
  <c r="F9" i="10"/>
  <c r="H9" i="10" s="1"/>
  <c r="I8" i="10"/>
  <c r="H8" i="10"/>
  <c r="G8" i="10"/>
  <c r="J8" i="10" s="1"/>
  <c r="F8" i="10"/>
  <c r="J7" i="10"/>
  <c r="G7" i="10"/>
  <c r="K7" i="10" s="1"/>
  <c r="F7" i="10"/>
  <c r="H7" i="10" s="1"/>
  <c r="I6" i="10"/>
  <c r="H6" i="10"/>
  <c r="G6" i="10"/>
  <c r="J6" i="10" s="1"/>
  <c r="F6" i="10"/>
  <c r="J5" i="10"/>
  <c r="G5" i="10"/>
  <c r="K5" i="10" s="1"/>
  <c r="F5" i="10"/>
  <c r="H5" i="10" s="1"/>
  <c r="I4" i="10"/>
  <c r="H4" i="10"/>
  <c r="G4" i="10"/>
  <c r="J4" i="10" s="1"/>
  <c r="F4" i="10"/>
  <c r="J3" i="10"/>
  <c r="G3" i="10"/>
  <c r="K3" i="10" s="1"/>
  <c r="F3" i="10"/>
  <c r="H3" i="10" s="1"/>
  <c r="I3" i="10" l="1"/>
  <c r="K4" i="10"/>
  <c r="I5" i="10"/>
  <c r="K6" i="10"/>
  <c r="I7" i="10"/>
  <c r="K8" i="10"/>
  <c r="I9" i="10"/>
  <c r="K10" i="10"/>
  <c r="I11" i="10"/>
  <c r="K12" i="10"/>
  <c r="I13" i="10"/>
  <c r="K14" i="10"/>
  <c r="I15" i="10"/>
  <c r="K16" i="10"/>
  <c r="I17" i="10"/>
  <c r="K18" i="10"/>
  <c r="I19" i="10"/>
  <c r="K20" i="10"/>
  <c r="I21" i="10"/>
  <c r="K22" i="10"/>
  <c r="I23" i="10"/>
  <c r="K24" i="10"/>
  <c r="I25" i="10"/>
  <c r="K26" i="10"/>
  <c r="I27" i="10"/>
  <c r="K28" i="10"/>
  <c r="I29" i="10"/>
  <c r="K30" i="10"/>
  <c r="I31" i="10"/>
  <c r="K32" i="10"/>
  <c r="I33" i="10"/>
  <c r="K34" i="10"/>
  <c r="I35" i="10"/>
  <c r="K36" i="10"/>
  <c r="I37" i="10"/>
  <c r="K38" i="10"/>
  <c r="I39" i="10"/>
  <c r="K40" i="10"/>
  <c r="I41" i="10"/>
  <c r="K42" i="10"/>
  <c r="I43" i="10"/>
  <c r="K44" i="10"/>
  <c r="I45" i="10"/>
  <c r="K46" i="10"/>
  <c r="I47" i="10"/>
  <c r="K48" i="10"/>
  <c r="I49" i="10"/>
  <c r="K50" i="10"/>
  <c r="I51" i="10"/>
  <c r="K52" i="10"/>
  <c r="I53" i="10"/>
  <c r="K54" i="10"/>
  <c r="I55" i="10"/>
  <c r="K56" i="10"/>
  <c r="I57" i="10"/>
  <c r="K58" i="10"/>
  <c r="I59" i="10"/>
  <c r="K60" i="10"/>
  <c r="I61" i="10"/>
  <c r="K63" i="10"/>
  <c r="I64" i="10"/>
  <c r="K67" i="10"/>
  <c r="I68" i="10"/>
  <c r="K71" i="10"/>
  <c r="I72" i="10"/>
  <c r="K75" i="10"/>
  <c r="I76" i="10"/>
  <c r="K79" i="10"/>
  <c r="I80" i="10"/>
  <c r="I85" i="10"/>
  <c r="H85" i="10"/>
  <c r="I93" i="10"/>
  <c r="H93" i="10"/>
  <c r="I95" i="10"/>
  <c r="H95" i="10"/>
  <c r="H63" i="10"/>
  <c r="H67" i="10"/>
  <c r="H71" i="10"/>
  <c r="H75" i="10"/>
  <c r="H79" i="10"/>
  <c r="I81" i="10"/>
  <c r="H81" i="10"/>
  <c r="J85" i="10"/>
  <c r="I89" i="10"/>
  <c r="H89" i="10"/>
  <c r="J93" i="10"/>
  <c r="I97" i="10"/>
  <c r="H97" i="10"/>
  <c r="K131" i="10"/>
  <c r="K139" i="10"/>
  <c r="I87" i="10"/>
  <c r="H87" i="10"/>
  <c r="J62" i="10"/>
  <c r="I83" i="10"/>
  <c r="H83" i="10"/>
  <c r="I91" i="10"/>
  <c r="H91" i="10"/>
  <c r="K129" i="10"/>
  <c r="K137" i="10"/>
  <c r="K145" i="10"/>
  <c r="H99" i="10"/>
  <c r="H101" i="10"/>
  <c r="H103" i="10"/>
  <c r="H105" i="10"/>
  <c r="H107" i="10"/>
  <c r="H109" i="10"/>
  <c r="H111" i="10"/>
  <c r="H113" i="10"/>
  <c r="H115" i="10"/>
  <c r="H117" i="10"/>
  <c r="H119" i="10"/>
  <c r="H121" i="10"/>
  <c r="H123" i="10"/>
  <c r="H125" i="10"/>
  <c r="J126" i="10"/>
  <c r="H127" i="10"/>
  <c r="J128" i="10"/>
  <c r="H129" i="10"/>
  <c r="J130" i="10"/>
  <c r="H131" i="10"/>
  <c r="J132" i="10"/>
  <c r="H133" i="10"/>
  <c r="J134" i="10"/>
  <c r="H135" i="10"/>
  <c r="J136" i="10"/>
  <c r="H137" i="10"/>
  <c r="J138" i="10"/>
  <c r="H139" i="10"/>
  <c r="J140" i="10"/>
  <c r="H141" i="10"/>
  <c r="J142" i="10"/>
  <c r="H143" i="10"/>
  <c r="J144" i="10"/>
  <c r="H145" i="10"/>
  <c r="J146" i="10"/>
  <c r="K9" i="7" l="1"/>
  <c r="K12" i="7" s="1"/>
  <c r="K15" i="7" s="1"/>
  <c r="J9" i="7"/>
  <c r="J12" i="7" s="1"/>
  <c r="J15" i="7" s="1"/>
  <c r="I9" i="7"/>
  <c r="I12" i="7" s="1"/>
  <c r="I15" i="7" s="1"/>
  <c r="H9" i="7"/>
  <c r="H12" i="7" s="1"/>
  <c r="H15" i="7" s="1"/>
  <c r="G9" i="7"/>
  <c r="G12" i="7" s="1"/>
  <c r="G15" i="7" s="1"/>
  <c r="F9" i="7"/>
  <c r="F12" i="7" s="1"/>
  <c r="F15" i="7" s="1"/>
  <c r="E9" i="7"/>
  <c r="E12" i="7" s="1"/>
  <c r="E15" i="7" s="1"/>
  <c r="D9" i="7"/>
  <c r="D12" i="7" s="1"/>
  <c r="D15" i="7" s="1"/>
  <c r="C9" i="7"/>
  <c r="C12" i="7" s="1"/>
  <c r="C15" i="7" s="1"/>
  <c r="B9" i="7"/>
  <c r="B12" i="7" s="1"/>
  <c r="B15" i="7" s="1"/>
  <c r="K8" i="7"/>
  <c r="K11" i="7" s="1"/>
  <c r="K16" i="7" s="1"/>
  <c r="J8" i="7"/>
  <c r="J11" i="7" s="1"/>
  <c r="J16" i="7" s="1"/>
  <c r="I8" i="7"/>
  <c r="I11" i="7" s="1"/>
  <c r="H8" i="7"/>
  <c r="H11" i="7" s="1"/>
  <c r="G8" i="7"/>
  <c r="G11" i="7" s="1"/>
  <c r="G16" i="7" s="1"/>
  <c r="F8" i="7"/>
  <c r="F11" i="7" s="1"/>
  <c r="F16" i="7" s="1"/>
  <c r="E8" i="7"/>
  <c r="E11" i="7" s="1"/>
  <c r="D8" i="7"/>
  <c r="D11" i="7" s="1"/>
  <c r="C8" i="7"/>
  <c r="C11" i="7" s="1"/>
  <c r="C16" i="7" s="1"/>
  <c r="B8" i="7"/>
  <c r="B11" i="7" s="1"/>
  <c r="B16" i="7" s="1"/>
  <c r="D16" i="7" l="1"/>
  <c r="H16" i="7"/>
  <c r="E16" i="7"/>
  <c r="I16" i="7"/>
</calcChain>
</file>

<file path=xl/comments1.xml><?xml version="1.0" encoding="utf-8"?>
<comments xmlns="http://schemas.openxmlformats.org/spreadsheetml/2006/main">
  <authors>
    <author>Gabik Rastislav</author>
  </authors>
  <commentList>
    <comment ref="A13" authorId="0" shapeId="0">
      <text>
        <r>
          <rPr>
            <b/>
            <sz val="9"/>
            <color indexed="81"/>
            <rFont val="Segoe UI"/>
            <family val="2"/>
            <charset val="238"/>
          </rPr>
          <t>Gabik Rastislav:</t>
        </r>
        <r>
          <rPr>
            <sz val="9"/>
            <color indexed="81"/>
            <rFont val="Segoe UI"/>
            <family val="2"/>
            <charset val="238"/>
          </rPr>
          <t xml:space="preserve">
vymeraná a vybraná DPH je očistená o Granviu. -170 mil. eur</t>
        </r>
      </text>
    </comment>
  </commentList>
</comments>
</file>

<file path=xl/sharedStrings.xml><?xml version="1.0" encoding="utf-8"?>
<sst xmlns="http://schemas.openxmlformats.org/spreadsheetml/2006/main" count="162" uniqueCount="137">
  <si>
    <t xml:space="preserve">daňová medzera na DPH </t>
  </si>
  <si>
    <t>Zdroj: IFP</t>
  </si>
  <si>
    <t>Dátum aktualizácie: marec 2018</t>
  </si>
  <si>
    <t>medzera DPH 2015</t>
  </si>
  <si>
    <t>priemer EU (aritmetický)</t>
  </si>
  <si>
    <t>SE</t>
  </si>
  <si>
    <t>ES</t>
  </si>
  <si>
    <t>HR</t>
  </si>
  <si>
    <t>EE</t>
  </si>
  <si>
    <t>SI</t>
  </si>
  <si>
    <t>LU</t>
  </si>
  <si>
    <t>FI</t>
  </si>
  <si>
    <t>CY</t>
  </si>
  <si>
    <t>NL</t>
  </si>
  <si>
    <t>AT</t>
  </si>
  <si>
    <t>DE</t>
  </si>
  <si>
    <t>IE</t>
  </si>
  <si>
    <t>BE</t>
  </si>
  <si>
    <t>DK</t>
  </si>
  <si>
    <t>UK</t>
  </si>
  <si>
    <t>PT</t>
  </si>
  <si>
    <t>FR</t>
  </si>
  <si>
    <t>HU</t>
  </si>
  <si>
    <t>CZ</t>
  </si>
  <si>
    <t>LV</t>
  </si>
  <si>
    <t>BG</t>
  </si>
  <si>
    <t>MT</t>
  </si>
  <si>
    <t>PL</t>
  </si>
  <si>
    <t>IT</t>
  </si>
  <si>
    <t>LT</t>
  </si>
  <si>
    <t>SK</t>
  </si>
  <si>
    <t>RO</t>
  </si>
  <si>
    <t>Graf 81: Odhad medzery DPH v rokoch 2000 až 2017, Slovensko (% z potenciálnej DPH)</t>
  </si>
  <si>
    <t>Neidentifikovaná DPH</t>
  </si>
  <si>
    <t>Medzera výberu</t>
  </si>
  <si>
    <t>v mil. eur</t>
  </si>
  <si>
    <t>Výnos dane z benzínu a nafty</t>
  </si>
  <si>
    <t>Celková spotreba</t>
  </si>
  <si>
    <t>Horná hranica intervalu</t>
  </si>
  <si>
    <t>Dolná hranica intervalu</t>
  </si>
  <si>
    <t>Daňová medzera</t>
  </si>
  <si>
    <t>v %</t>
  </si>
  <si>
    <t>údaje pre graf</t>
  </si>
  <si>
    <t>NEER (V3)</t>
  </si>
  <si>
    <t>(mil. Eur)</t>
  </si>
  <si>
    <t>Osobné autá (benzín)</t>
  </si>
  <si>
    <t>Osobné autá (nafta)</t>
  </si>
  <si>
    <t>Nákladné autá</t>
  </si>
  <si>
    <t>Mýto</t>
  </si>
  <si>
    <t>Zdroj: databáza PZ SR, údaje z TK a EK</t>
  </si>
  <si>
    <t>Benzín (v tis. EUR)</t>
  </si>
  <si>
    <t>Nafta (v tis. EUR)</t>
  </si>
  <si>
    <t>Benzín (v tis.l)</t>
  </si>
  <si>
    <t>Nafta (v tis.l)</t>
  </si>
  <si>
    <t>Benzín + Nafta (v tis EUR)</t>
  </si>
  <si>
    <t>Nafta + Benzín (tis. Litrov)</t>
  </si>
  <si>
    <t>Benzín - výnos (%)</t>
  </si>
  <si>
    <t>Nafta - výnos (%)</t>
  </si>
  <si>
    <t>Benzín - spotreba (%)</t>
  </si>
  <si>
    <t>Nafta - spotreba (%)</t>
  </si>
  <si>
    <t>Zdroj: FS SR</t>
  </si>
  <si>
    <t>Slovensko</t>
  </si>
  <si>
    <t>Česká republika</t>
  </si>
  <si>
    <t>Maďarsko</t>
  </si>
  <si>
    <t>Poľsko</t>
  </si>
  <si>
    <t>Dátum aktualizácie: apríl 2018</t>
  </si>
  <si>
    <t>Zdroj: Eurostat, vlastné prepočty</t>
  </si>
  <si>
    <t>Graf 82: Štruktúra medzery DPH v rokoch 2008 až 2016, Slovensko (% z medzery na DPH)</t>
  </si>
  <si>
    <t>medziročná zmena (pravá os)</t>
  </si>
  <si>
    <t>EÚ</t>
  </si>
  <si>
    <t xml:space="preserve">Graf 84: Porovnanie medzery DPH v rámci EÚ (% z potenciálnej DPH) </t>
  </si>
  <si>
    <t>Graf 86: Odhad daňovej medzery v rokoch 2008 až 2017 ako % z celkového výnosu pohonných látok</t>
  </si>
  <si>
    <t>Graf 87: Výnos a spotreba nezínu a nafty ako % z celkového výnosu a spotreby</t>
  </si>
  <si>
    <t>Graf 88: Potenciálny výnos podľa kategórie vozidiel a druhu palív v mil. Eur verzus výnos dane z SD - MO (horný interval)</t>
  </si>
  <si>
    <t>Graf 89: Výnos a spotreba nezínu a nafty ako % z celkového výnosu a spotreby</t>
  </si>
  <si>
    <t>Graf 85: Indikátor efektivity výberu DPH, 2005 až 2016 (v %)</t>
  </si>
  <si>
    <t>rok</t>
  </si>
  <si>
    <t>Graf 90: Medzera základu dane (nefinančný sektor, %)</t>
  </si>
  <si>
    <t>Graf 91: Daňová medzera (nefinančný sektor, %)</t>
  </si>
  <si>
    <t>roky 2015 a 2016 sú odhad</t>
  </si>
  <si>
    <t>Daňová medzera (% z HDP); pravá os</t>
  </si>
  <si>
    <t>Medzera zo základu dane (% z potenciálneho základu dane)</t>
  </si>
  <si>
    <t>Daňová medzera (% z potenciálnej dane); ľavá os</t>
  </si>
  <si>
    <t>Graf 91: Medzera na DPPO a DPH (%)</t>
  </si>
  <si>
    <t>DPPO - medzera zo základu dane (% z potenciálneho základu dane)</t>
  </si>
  <si>
    <t xml:space="preserve">DPH - Daňová medzera </t>
  </si>
  <si>
    <t>Dátum aktualizácie: oktober 2018</t>
  </si>
  <si>
    <t>EL</t>
  </si>
  <si>
    <t>Zdroj: EK, Study to quantify and analyse the VAT Gap in the EU Member States 2018 Report</t>
  </si>
  <si>
    <t>medzera DPH 2016</t>
  </si>
  <si>
    <t>Graf 83: Sektorová medzera na DPH v roku 2014 (v mil. eur)</t>
  </si>
  <si>
    <t>Potenciálna DPH</t>
  </si>
  <si>
    <t>Priznaná DPH</t>
  </si>
  <si>
    <t>Zaplatená DPH</t>
  </si>
  <si>
    <t>Medzera</t>
  </si>
  <si>
    <t>A</t>
  </si>
  <si>
    <t>Poľnohospodárstvo, lesníctvo, rybolov</t>
  </si>
  <si>
    <t>B</t>
  </si>
  <si>
    <t>Ťažba a dobývanie</t>
  </si>
  <si>
    <t>C</t>
  </si>
  <si>
    <t>Priemyselná výroba</t>
  </si>
  <si>
    <t>D</t>
  </si>
  <si>
    <t>Dodávka elektriny, plynu, pary</t>
  </si>
  <si>
    <t>E</t>
  </si>
  <si>
    <t>Dodávky vody, čistenie a odvod odpadových vôd</t>
  </si>
  <si>
    <t>F</t>
  </si>
  <si>
    <t>Stavebníctvo</t>
  </si>
  <si>
    <t>G+H</t>
  </si>
  <si>
    <t>Veľkoobchod a maloobchod, oprava motor.vozidiel + Doprava a skladovanie</t>
  </si>
  <si>
    <t>I</t>
  </si>
  <si>
    <t>Ubytovacie a stravovacie služby</t>
  </si>
  <si>
    <t>J</t>
  </si>
  <si>
    <t>Informácie a komunikácia</t>
  </si>
  <si>
    <t>K</t>
  </si>
  <si>
    <t>Finančné a poisťovacie činnosti</t>
  </si>
  <si>
    <t>L</t>
  </si>
  <si>
    <t>Činnosti v oblasti nehnuteľností</t>
  </si>
  <si>
    <t>M</t>
  </si>
  <si>
    <t>Odborné, vedecké a technické činnosti</t>
  </si>
  <si>
    <t>N</t>
  </si>
  <si>
    <t>Administratívne a podporné služby</t>
  </si>
  <si>
    <t>O</t>
  </si>
  <si>
    <t>Verejná správa a obrana, povinné soc. Zabezpečenie</t>
  </si>
  <si>
    <t>P</t>
  </si>
  <si>
    <t>Vzdelávanie</t>
  </si>
  <si>
    <t>Q</t>
  </si>
  <si>
    <t>Zdravotníctvo a sociálna práca</t>
  </si>
  <si>
    <t>R</t>
  </si>
  <si>
    <t>Umenie, zábava a rekreácia</t>
  </si>
  <si>
    <t>S</t>
  </si>
  <si>
    <t>Ostatné činnosti</t>
  </si>
  <si>
    <t>T</t>
  </si>
  <si>
    <t>Činnosti domácností ako zamestnávateľov</t>
  </si>
  <si>
    <t>U</t>
  </si>
  <si>
    <t>Činnosti extrateritoriárnych organizácií a združení</t>
  </si>
  <si>
    <t>Z</t>
  </si>
  <si>
    <t>Potenciálny výnos podľa kategórie vozidiel a druhu palív v mil. Eur verzus výnos dane z SD - MO (dolný interval)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</si>
</sst>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0"/>
    <numFmt numFmtId="167" formatCode="#,##0.0"/>
  </numFmts>
  <fonts count="17"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 "/>
      <charset val="238"/>
    </font>
    <font>
      <sz val="11"/>
      <name val="Arial 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2" applyFont="1"/>
    <xf numFmtId="0" fontId="3" fillId="0" borderId="0" xfId="2" applyFont="1" applyBorder="1"/>
    <xf numFmtId="164" fontId="3" fillId="0" borderId="0" xfId="2" applyNumberFormat="1" applyFont="1" applyBorder="1"/>
    <xf numFmtId="0" fontId="5" fillId="0" borderId="0" xfId="2" applyFont="1"/>
    <xf numFmtId="0" fontId="3" fillId="0" borderId="0" xfId="2" applyFont="1" applyBorder="1" applyAlignment="1">
      <alignment horizontal="right"/>
    </xf>
    <xf numFmtId="0" fontId="5" fillId="0" borderId="0" xfId="2" applyFont="1" applyFill="1" applyBorder="1"/>
    <xf numFmtId="0" fontId="3" fillId="0" borderId="0" xfId="2" applyFont="1" applyAlignment="1">
      <alignment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3" fontId="4" fillId="0" borderId="0" xfId="0" applyNumberFormat="1" applyFont="1"/>
    <xf numFmtId="165" fontId="4" fillId="0" borderId="0" xfId="1" applyNumberFormat="1" applyFont="1"/>
    <xf numFmtId="0" fontId="9" fillId="0" borderId="0" xfId="0" applyFont="1"/>
    <xf numFmtId="0" fontId="4" fillId="0" borderId="0" xfId="0" applyFont="1" applyAlignment="1">
      <alignment horizontal="right"/>
    </xf>
    <xf numFmtId="17" fontId="4" fillId="0" borderId="0" xfId="0" applyNumberFormat="1" applyFont="1" applyBorder="1" applyAlignment="1">
      <alignment horizontal="right"/>
    </xf>
    <xf numFmtId="166" fontId="4" fillId="0" borderId="0" xfId="0" applyNumberFormat="1" applyFont="1"/>
    <xf numFmtId="167" fontId="4" fillId="0" borderId="0" xfId="0" applyNumberFormat="1" applyFont="1" applyFill="1" applyBorder="1"/>
    <xf numFmtId="167" fontId="4" fillId="0" borderId="0" xfId="0" applyNumberFormat="1" applyFont="1" applyBorder="1"/>
    <xf numFmtId="167" fontId="4" fillId="0" borderId="0" xfId="0" applyNumberFormat="1" applyFont="1"/>
    <xf numFmtId="164" fontId="4" fillId="0" borderId="0" xfId="1" applyNumberFormat="1" applyFont="1"/>
    <xf numFmtId="0" fontId="4" fillId="0" borderId="0" xfId="0" applyFont="1" applyAlignment="1">
      <alignment horizontal="right" wrapText="1"/>
    </xf>
    <xf numFmtId="164" fontId="4" fillId="0" borderId="0" xfId="0" applyNumberFormat="1" applyFont="1"/>
    <xf numFmtId="0" fontId="3" fillId="0" borderId="0" xfId="2" applyFont="1"/>
    <xf numFmtId="0" fontId="3" fillId="0" borderId="1" xfId="2" applyFont="1" applyBorder="1" applyAlignment="1">
      <alignment horizontal="left"/>
    </xf>
    <xf numFmtId="0" fontId="4" fillId="0" borderId="1" xfId="2" applyFont="1" applyBorder="1"/>
    <xf numFmtId="0" fontId="3" fillId="0" borderId="3" xfId="2" applyFont="1" applyBorder="1" applyAlignment="1">
      <alignment horizontal="center"/>
    </xf>
    <xf numFmtId="0" fontId="3" fillId="0" borderId="1" xfId="2" applyFont="1" applyBorder="1"/>
    <xf numFmtId="165" fontId="3" fillId="0" borderId="1" xfId="3" applyNumberFormat="1" applyFont="1" applyFill="1" applyBorder="1"/>
    <xf numFmtId="165" fontId="3" fillId="0" borderId="1" xfId="3" applyNumberFormat="1" applyFont="1" applyFill="1" applyBorder="1" applyAlignment="1">
      <alignment horizontal="center"/>
    </xf>
    <xf numFmtId="164" fontId="3" fillId="0" borderId="1" xfId="2" applyNumberFormat="1" applyFont="1" applyBorder="1"/>
    <xf numFmtId="0" fontId="3" fillId="0" borderId="2" xfId="2" applyFont="1" applyBorder="1"/>
    <xf numFmtId="0" fontId="3" fillId="0" borderId="2" xfId="2" applyFont="1" applyBorder="1" applyAlignment="1">
      <alignment horizontal="right" wrapText="1"/>
    </xf>
    <xf numFmtId="0" fontId="6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8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165" fontId="4" fillId="0" borderId="0" xfId="0" applyNumberFormat="1" applyFont="1"/>
    <xf numFmtId="17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66" fontId="4" fillId="0" borderId="1" xfId="1" applyNumberFormat="1" applyFont="1" applyBorder="1"/>
    <xf numFmtId="167" fontId="4" fillId="0" borderId="1" xfId="0" applyNumberFormat="1" applyFont="1" applyBorder="1"/>
    <xf numFmtId="164" fontId="4" fillId="0" borderId="1" xfId="1" applyNumberFormat="1" applyFont="1" applyBorder="1"/>
    <xf numFmtId="165" fontId="4" fillId="0" borderId="1" xfId="0" applyNumberFormat="1" applyFont="1" applyBorder="1"/>
    <xf numFmtId="1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/>
    <xf numFmtId="0" fontId="3" fillId="0" borderId="0" xfId="0" applyFont="1"/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1" fontId="4" fillId="0" borderId="0" xfId="0" applyNumberFormat="1" applyFont="1" applyBorder="1"/>
    <xf numFmtId="165" fontId="4" fillId="0" borderId="0" xfId="0" applyNumberFormat="1" applyFont="1" applyBorder="1"/>
    <xf numFmtId="0" fontId="10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  <xf numFmtId="0" fontId="11" fillId="0" borderId="0" xfId="0" applyFont="1"/>
    <xf numFmtId="0" fontId="3" fillId="0" borderId="0" xfId="2" applyFont="1" applyAlignment="1"/>
    <xf numFmtId="0" fontId="12" fillId="0" borderId="0" xfId="2" applyFont="1"/>
    <xf numFmtId="0" fontId="13" fillId="0" borderId="0" xfId="2" applyFont="1" applyAlignment="1"/>
    <xf numFmtId="165" fontId="3" fillId="0" borderId="0" xfId="3" applyNumberFormat="1" applyFont="1" applyBorder="1"/>
    <xf numFmtId="165" fontId="3" fillId="0" borderId="0" xfId="2" applyNumberFormat="1" applyFont="1" applyBorder="1"/>
    <xf numFmtId="165" fontId="3" fillId="0" borderId="1" xfId="3" applyNumberFormat="1" applyFont="1" applyBorder="1"/>
    <xf numFmtId="165" fontId="3" fillId="0" borderId="1" xfId="2" applyNumberFormat="1" applyFont="1" applyBorder="1"/>
    <xf numFmtId="0" fontId="4" fillId="0" borderId="1" xfId="4" applyFont="1" applyBorder="1"/>
    <xf numFmtId="0" fontId="4" fillId="0" borderId="0" xfId="4" applyFont="1"/>
    <xf numFmtId="0" fontId="4" fillId="0" borderId="1" xfId="4" applyFont="1" applyBorder="1" applyAlignment="1">
      <alignment horizontal="center" wrapText="1"/>
    </xf>
    <xf numFmtId="0" fontId="4" fillId="0" borderId="1" xfId="4" applyFont="1" applyFill="1" applyBorder="1" applyAlignment="1">
      <alignment horizontal="center" wrapText="1"/>
    </xf>
    <xf numFmtId="3" fontId="4" fillId="0" borderId="0" xfId="4" applyNumberFormat="1" applyFont="1"/>
    <xf numFmtId="0" fontId="4" fillId="0" borderId="0" xfId="4" applyFont="1" applyFill="1"/>
    <xf numFmtId="3" fontId="4" fillId="0" borderId="1" xfId="4" applyNumberFormat="1" applyFont="1" applyBorder="1"/>
    <xf numFmtId="164" fontId="8" fillId="0" borderId="4" xfId="5" applyNumberFormat="1" applyFont="1" applyBorder="1" applyAlignment="1">
      <alignment horizontal="center"/>
    </xf>
    <xf numFmtId="164" fontId="8" fillId="0" borderId="5" xfId="5" applyNumberFormat="1" applyFont="1" applyBorder="1" applyAlignment="1">
      <alignment horizontal="center"/>
    </xf>
    <xf numFmtId="164" fontId="8" fillId="0" borderId="6" xfId="5" applyNumberFormat="1" applyFont="1" applyBorder="1" applyAlignment="1">
      <alignment horizontal="center"/>
    </xf>
    <xf numFmtId="167" fontId="7" fillId="0" borderId="0" xfId="0" applyNumberFormat="1" applyFont="1"/>
    <xf numFmtId="167" fontId="4" fillId="0" borderId="2" xfId="0" applyNumberFormat="1" applyFont="1" applyBorder="1"/>
    <xf numFmtId="3" fontId="7" fillId="0" borderId="0" xfId="0" applyNumberFormat="1" applyFont="1"/>
    <xf numFmtId="0" fontId="6" fillId="0" borderId="1" xfId="2" applyFont="1" applyBorder="1" applyAlignment="1">
      <alignment horizontal="left"/>
    </xf>
    <xf numFmtId="0" fontId="6" fillId="0" borderId="1" xfId="4" applyFont="1" applyBorder="1" applyAlignment="1">
      <alignment horizontal="left"/>
    </xf>
  </cellXfs>
  <cellStyles count="6">
    <cellStyle name="Normálne" xfId="0" builtinId="0"/>
    <cellStyle name="Normálne 2" xfId="2"/>
    <cellStyle name="Normálne 3" xfId="4"/>
    <cellStyle name="Percentá" xfId="1" builtinId="5"/>
    <cellStyle name="Percentá 2" xfId="3"/>
    <cellStyle name="Percentá 3" xfId="5"/>
  </cellStyles>
  <dxfs count="0"/>
  <tableStyles count="0" defaultTableStyle="TableStyleMedium2" defaultPivotStyle="PivotStyleLight16"/>
  <colors>
    <mruColors>
      <color rgb="FF17375E"/>
      <color rgb="FF2C9ADC"/>
      <color rgb="FF86C1E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Graf_81!$A$3</c:f>
              <c:strCache>
                <c:ptCount val="1"/>
                <c:pt idx="0">
                  <c:v>daňová medzera na DPH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5.555555555555555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552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555555555555552E-2"/>
                  <c:y val="-4.6296296296296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444444444444448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444444444444543E-2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499999999999999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0.10555555555555565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0396825396825393E-3"/>
                  <c:y val="-4.1898263888888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5.0396825396825393E-3"/>
                  <c:y val="-4.409722222222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259920634920635E-2"/>
                  <c:y val="5.291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Graf_81!$B$2:$S$2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Graf_81!$B$3:$S$3</c:f>
              <c:numCache>
                <c:formatCode>0.0</c:formatCode>
                <c:ptCount val="18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31.291388711534946</c:v>
                </c:pt>
                <c:pt idx="9">
                  <c:v>34.885719420069556</c:v>
                </c:pt>
                <c:pt idx="10">
                  <c:v>35.570030029159078</c:v>
                </c:pt>
                <c:pt idx="11">
                  <c:v>38.170190959965581</c:v>
                </c:pt>
                <c:pt idx="12">
                  <c:v>41.026340504407891</c:v>
                </c:pt>
                <c:pt idx="13">
                  <c:v>37.188997199389782</c:v>
                </c:pt>
                <c:pt idx="14">
                  <c:v>32.297287388144731</c:v>
                </c:pt>
                <c:pt idx="15">
                  <c:v>31.645083867662567</c:v>
                </c:pt>
                <c:pt idx="16">
                  <c:v>28.33411862300737</c:v>
                </c:pt>
                <c:pt idx="17">
                  <c:v>26.304068831915533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516240"/>
        <c:axId val="942505264"/>
      </c:lineChart>
      <c:catAx>
        <c:axId val="94251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05264"/>
        <c:crosses val="autoZero"/>
        <c:auto val="1"/>
        <c:lblAlgn val="ctr"/>
        <c:lblOffset val="100"/>
        <c:noMultiLvlLbl val="0"/>
      </c:catAx>
      <c:valAx>
        <c:axId val="9425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47112860892382E-2"/>
          <c:y val="7.9374817731116931E-2"/>
          <c:w val="0.89109733158355209"/>
          <c:h val="0.6910094050743657"/>
        </c:manualLayout>
      </c:layout>
      <c:lineChart>
        <c:grouping val="standard"/>
        <c:varyColors val="0"/>
        <c:ser>
          <c:idx val="1"/>
          <c:order val="0"/>
          <c:tx>
            <c:strRef>
              <c:f>Graf_90!$B$2</c:f>
              <c:strCache>
                <c:ptCount val="1"/>
                <c:pt idx="0">
                  <c:v>Medzera zo základu dane (% z potenciálneho základu dane)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Graf_90!$A$3:$A$9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Graf_90!$B$3:$B$9</c:f>
              <c:numCache>
                <c:formatCode>0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37</c:v>
                </c:pt>
                <c:pt idx="3">
                  <c:v>35</c:v>
                </c:pt>
                <c:pt idx="4">
                  <c:v>29</c:v>
                </c:pt>
                <c:pt idx="5">
                  <c:v>7</c:v>
                </c:pt>
                <c:pt idx="6">
                  <c:v>7.0835743723149731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042192"/>
        <c:axId val="892041800"/>
      </c:lineChart>
      <c:catAx>
        <c:axId val="89204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1800"/>
        <c:crosses val="autoZero"/>
        <c:auto val="1"/>
        <c:lblAlgn val="ctr"/>
        <c:lblOffset val="100"/>
        <c:noMultiLvlLbl val="0"/>
      </c:catAx>
      <c:valAx>
        <c:axId val="89204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Graf_91!$B$2</c:f>
              <c:strCache>
                <c:ptCount val="1"/>
                <c:pt idx="0">
                  <c:v>Daňová medzera (% z potenciálnej dane); ľavá os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Graf_91!$A$3:$A$9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Graf_91!$B$3:$B$9</c:f>
              <c:numCache>
                <c:formatCode>0</c:formatCode>
                <c:ptCount val="7"/>
                <c:pt idx="0">
                  <c:v>41</c:v>
                </c:pt>
                <c:pt idx="1">
                  <c:v>38</c:v>
                </c:pt>
                <c:pt idx="2">
                  <c:v>40</c:v>
                </c:pt>
                <c:pt idx="3">
                  <c:v>40</c:v>
                </c:pt>
                <c:pt idx="4">
                  <c:v>31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041016"/>
        <c:axId val="892040624"/>
      </c:lineChart>
      <c:lineChart>
        <c:grouping val="standard"/>
        <c:varyColors val="0"/>
        <c:ser>
          <c:idx val="2"/>
          <c:order val="1"/>
          <c:tx>
            <c:strRef>
              <c:f>Graf_91!$C$2</c:f>
              <c:strCache>
                <c:ptCount val="1"/>
                <c:pt idx="0">
                  <c:v>Daňová medzera (% z HDP); pravá os</c:v>
                </c:pt>
              </c:strCache>
            </c:strRef>
          </c:tx>
          <c:spPr>
            <a:ln w="28575" cap="rnd">
              <a:solidFill>
                <a:srgbClr val="17375E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Graf_91!$C$3:$C$9</c:f>
              <c:numCache>
                <c:formatCode>0.0</c:formatCode>
                <c:ptCount val="7"/>
                <c:pt idx="0">
                  <c:v>1.3365264381213446</c:v>
                </c:pt>
                <c:pt idx="1">
                  <c:v>1.2132365515332542</c:v>
                </c:pt>
                <c:pt idx="2">
                  <c:v>1.3478548294646813</c:v>
                </c:pt>
                <c:pt idx="3">
                  <c:v>1.4652853930463239</c:v>
                </c:pt>
                <c:pt idx="4">
                  <c:v>1.1189659501441893</c:v>
                </c:pt>
                <c:pt idx="5">
                  <c:v>0.2</c:v>
                </c:pt>
                <c:pt idx="6">
                  <c:v>0.24316889655430529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039840"/>
        <c:axId val="892040232"/>
      </c:lineChart>
      <c:catAx>
        <c:axId val="89204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0624"/>
        <c:crosses val="autoZero"/>
        <c:auto val="1"/>
        <c:lblAlgn val="ctr"/>
        <c:lblOffset val="100"/>
        <c:noMultiLvlLbl val="0"/>
      </c:catAx>
      <c:valAx>
        <c:axId val="8920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1016"/>
        <c:crosses val="autoZero"/>
        <c:crossBetween val="between"/>
      </c:valAx>
      <c:valAx>
        <c:axId val="892040232"/>
        <c:scaling>
          <c:orientation val="minMax"/>
          <c:max val="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39840"/>
        <c:crosses val="max"/>
        <c:crossBetween val="between"/>
      </c:valAx>
      <c:catAx>
        <c:axId val="89203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892040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59075492275796E-2"/>
          <c:y val="0.82289599129464697"/>
          <c:w val="0.94027612986732811"/>
          <c:h val="0.1564054345437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5875798544052E-2"/>
          <c:y val="5.1597039953339169E-2"/>
          <c:w val="0.90137116822661323"/>
          <c:h val="0.64085192475940511"/>
        </c:manualLayout>
      </c:layout>
      <c:lineChart>
        <c:grouping val="standard"/>
        <c:varyColors val="0"/>
        <c:ser>
          <c:idx val="1"/>
          <c:order val="0"/>
          <c:tx>
            <c:strRef>
              <c:f>Graf_92!$B$2</c:f>
              <c:strCache>
                <c:ptCount val="1"/>
                <c:pt idx="0">
                  <c:v>DPPO - medzera zo základu dane (% z potenciálneho základu dane)</c:v>
                </c:pt>
              </c:strCache>
            </c:strRef>
          </c:tx>
          <c:spPr>
            <a:ln w="28575" cap="rnd">
              <a:solidFill>
                <a:srgbClr val="17375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27777777777778E-2"/>
                  <c:y val="-4.479148439778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Graf_92!$A$3:$A$9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Graf_92!$B$3:$B$9</c:f>
              <c:numCache>
                <c:formatCode>0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37</c:v>
                </c:pt>
                <c:pt idx="3">
                  <c:v>35</c:v>
                </c:pt>
                <c:pt idx="4">
                  <c:v>29</c:v>
                </c:pt>
                <c:pt idx="5">
                  <c:v>7</c:v>
                </c:pt>
                <c:pt idx="6">
                  <c:v>7.0835743723149731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Graf_92!$C$2</c:f>
              <c:strCache>
                <c:ptCount val="1"/>
                <c:pt idx="0">
                  <c:v>DPH - Daňová medzera 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3888888888889E-2"/>
                  <c:y val="4.9421478565179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Graf_92!$A$3:$A$9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Graf_92!$C$3:$C$9</c:f>
              <c:numCache>
                <c:formatCode>0</c:formatCode>
                <c:ptCount val="7"/>
                <c:pt idx="0">
                  <c:v>35.570030029159078</c:v>
                </c:pt>
                <c:pt idx="1">
                  <c:v>38.170190959965581</c:v>
                </c:pt>
                <c:pt idx="2">
                  <c:v>41.026340504407891</c:v>
                </c:pt>
                <c:pt idx="3">
                  <c:v>37.188997199389782</c:v>
                </c:pt>
                <c:pt idx="4">
                  <c:v>32.297287388144731</c:v>
                </c:pt>
                <c:pt idx="5">
                  <c:v>31.645083867662567</c:v>
                </c:pt>
                <c:pt idx="6">
                  <c:v>28.33411862300737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039056"/>
        <c:axId val="892038664"/>
      </c:lineChart>
      <c:catAx>
        <c:axId val="89203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38664"/>
        <c:crosses val="autoZero"/>
        <c:auto val="1"/>
        <c:lblAlgn val="ctr"/>
        <c:lblOffset val="100"/>
        <c:noMultiLvlLbl val="0"/>
      </c:catAx>
      <c:valAx>
        <c:axId val="89203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3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360017497812761E-2"/>
          <c:y val="0.7916619276757072"/>
          <c:w val="0.97163998250218719"/>
          <c:h val="0.18056029454651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Graf_82!$A$3</c:f>
              <c:strCache>
                <c:ptCount val="1"/>
                <c:pt idx="0">
                  <c:v>Neidentifikovaná DPH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noFill/>
            </a:ln>
            <a:effectLst/>
          </c:spPr>
          <c:dLbls>
            <c:dLbl>
              <c:idx val="0"/>
              <c:layout>
                <c:manualLayout>
                  <c:x val="3.3333274530877685E-2"/>
                  <c:y val="-0.237515189922924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947655499366129E-17"/>
                  <c:y val="-0.274693353960574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6061E-3"/>
                  <c:y val="-0.27314814814814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3826051639002E-3"/>
                  <c:y val="-0.27595725292552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851563228417689E-4"/>
                  <c:y val="-0.267634289265026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888971008606607E-2"/>
                  <c:y val="-0.29335203878177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968536221845128E-2"/>
                  <c:y val="-0.285197872575538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092671200042088E-2"/>
                  <c:y val="-0.27479855505804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615858919436918E-2"/>
                  <c:y val="-0.27676536673408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Graf_82!$B$2:$J$2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Graf_82!$B$3:$J$3</c:f>
              <c:numCache>
                <c:formatCode>0.0%</c:formatCode>
                <c:ptCount val="9"/>
                <c:pt idx="0">
                  <c:v>0.86074533647236595</c:v>
                </c:pt>
                <c:pt idx="1">
                  <c:v>0.91002786269202207</c:v>
                </c:pt>
                <c:pt idx="2">
                  <c:v>0.91024654474270894</c:v>
                </c:pt>
                <c:pt idx="3">
                  <c:v>0.90244885342667147</c:v>
                </c:pt>
                <c:pt idx="4">
                  <c:v>0.92428256026700462</c:v>
                </c:pt>
                <c:pt idx="5">
                  <c:v>0.96965876478023405</c:v>
                </c:pt>
                <c:pt idx="6">
                  <c:v>0.966155759353024</c:v>
                </c:pt>
                <c:pt idx="7">
                  <c:v>0.94923568432677874</c:v>
                </c:pt>
                <c:pt idx="8">
                  <c:v>0.95699019163161103</c:v>
                </c:pt>
              </c:numCache>
            </c:numRef>
          </c:val>
        </c:ser>
        <c:ser>
          <c:idx val="1"/>
          <c:order val="1"/>
          <c:tx>
            <c:strRef>
              <c:f>Graf_82!$A$4</c:f>
              <c:strCache>
                <c:ptCount val="1"/>
                <c:pt idx="0">
                  <c:v>Medzera výberu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Graf_82!$B$2:$J$2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Graf_82!$B$4:$J$4</c:f>
              <c:numCache>
                <c:formatCode>0.0%</c:formatCode>
                <c:ptCount val="9"/>
                <c:pt idx="0">
                  <c:v>0.13925466352763399</c:v>
                </c:pt>
                <c:pt idx="1">
                  <c:v>8.9972137307977845E-2</c:v>
                </c:pt>
                <c:pt idx="2">
                  <c:v>8.9753455257291087E-2</c:v>
                </c:pt>
                <c:pt idx="3">
                  <c:v>9.7551146573328612E-2</c:v>
                </c:pt>
                <c:pt idx="4">
                  <c:v>7.5717439732995384E-2</c:v>
                </c:pt>
                <c:pt idx="5">
                  <c:v>3.0341235219765922E-2</c:v>
                </c:pt>
                <c:pt idx="6">
                  <c:v>3.3844240646976026E-2</c:v>
                </c:pt>
                <c:pt idx="7">
                  <c:v>5.0764315673221289E-2</c:v>
                </c:pt>
                <c:pt idx="8">
                  <c:v>4.3009808368388878E-2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515456"/>
        <c:axId val="942513888"/>
      </c:area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Graf_82!$B$3:$J$3</c:f>
              <c:numCache>
                <c:formatCode>0.0%</c:formatCode>
                <c:ptCount val="9"/>
                <c:pt idx="0">
                  <c:v>0.86074533647236595</c:v>
                </c:pt>
                <c:pt idx="1">
                  <c:v>0.91002786269202207</c:v>
                </c:pt>
                <c:pt idx="2">
                  <c:v>0.91024654474270894</c:v>
                </c:pt>
                <c:pt idx="3">
                  <c:v>0.90244885342667147</c:v>
                </c:pt>
                <c:pt idx="4">
                  <c:v>0.92428256026700462</c:v>
                </c:pt>
                <c:pt idx="5">
                  <c:v>0.96965876478023405</c:v>
                </c:pt>
                <c:pt idx="6">
                  <c:v>0.966155759353024</c:v>
                </c:pt>
                <c:pt idx="7">
                  <c:v>0.94923568432677874</c:v>
                </c:pt>
                <c:pt idx="8">
                  <c:v>0.95699019163161103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15456"/>
        <c:axId val="942513888"/>
      </c:lineChart>
      <c:catAx>
        <c:axId val="9425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3888"/>
        <c:crosses val="autoZero"/>
        <c:auto val="1"/>
        <c:lblAlgn val="ctr"/>
        <c:lblOffset val="100"/>
        <c:noMultiLvlLbl val="0"/>
      </c:catAx>
      <c:valAx>
        <c:axId val="942513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5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16272060378368E-2"/>
          <c:y val="3.7242976206921505E-2"/>
          <c:w val="0.87396093835100042"/>
          <c:h val="0.77874660404291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Graf_83!$C$2</c:f>
              <c:strCache>
                <c:ptCount val="1"/>
                <c:pt idx="0">
                  <c:v>Potenciálna DPH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Graf_83!$A$3:$A$20</c:f>
              <c:strCache>
                <c:ptCount val="1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G+H</c:v>
                </c:pt>
                <c:pt idx="7">
                  <c:v>I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</c:strCache>
            </c:strRef>
          </c:cat>
          <c:val>
            <c:numRef>
              <c:f>Graf_83!$C$3:$C$20</c:f>
              <c:numCache>
                <c:formatCode>#,##0</c:formatCode>
                <c:ptCount val="18"/>
                <c:pt idx="0">
                  <c:v>514.04274142120335</c:v>
                </c:pt>
                <c:pt idx="1">
                  <c:v>58.867572955939167</c:v>
                </c:pt>
                <c:pt idx="2">
                  <c:v>946.0254160479144</c:v>
                </c:pt>
                <c:pt idx="3">
                  <c:v>406.50165648497591</c:v>
                </c:pt>
                <c:pt idx="4">
                  <c:v>44.794845583893988</c:v>
                </c:pt>
                <c:pt idx="5">
                  <c:v>971.45380934462969</c:v>
                </c:pt>
                <c:pt idx="6">
                  <c:v>3018.25540793042</c:v>
                </c:pt>
                <c:pt idx="7">
                  <c:v>192.5874814171128</c:v>
                </c:pt>
                <c:pt idx="8">
                  <c:v>432.10834517708236</c:v>
                </c:pt>
                <c:pt idx="9">
                  <c:v>-2.6097484915076588</c:v>
                </c:pt>
                <c:pt idx="10">
                  <c:v>140.19178095807507</c:v>
                </c:pt>
                <c:pt idx="11">
                  <c:v>593.18033761778531</c:v>
                </c:pt>
                <c:pt idx="12">
                  <c:v>249.10357112977124</c:v>
                </c:pt>
                <c:pt idx="13">
                  <c:v>53.603646506185143</c:v>
                </c:pt>
                <c:pt idx="14">
                  <c:v>31.823628657168449</c:v>
                </c:pt>
                <c:pt idx="15">
                  <c:v>31.31136782702945</c:v>
                </c:pt>
                <c:pt idx="16">
                  <c:v>65.406926133164831</c:v>
                </c:pt>
                <c:pt idx="17">
                  <c:v>103.08817551180179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A-41E2-A4F6-89E8471C5590}"/>
            </c:ext>
          </c:extLst>
        </c:ser>
        <c:ser>
          <c:idx val="1"/>
          <c:order val="1"/>
          <c:tx>
            <c:strRef>
              <c:f>Graf_83!$D$2</c:f>
              <c:strCache>
                <c:ptCount val="1"/>
                <c:pt idx="0">
                  <c:v>Priznaná DPH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Graf_83!$A$3:$A$20</c:f>
              <c:strCache>
                <c:ptCount val="1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G+H</c:v>
                </c:pt>
                <c:pt idx="7">
                  <c:v>I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</c:strCache>
            </c:strRef>
          </c:cat>
          <c:val>
            <c:numRef>
              <c:f>Graf_83!$D$3:$D$20</c:f>
              <c:numCache>
                <c:formatCode>#,##0</c:formatCode>
                <c:ptCount val="18"/>
                <c:pt idx="0">
                  <c:v>141.85980833155662</c:v>
                </c:pt>
                <c:pt idx="1">
                  <c:v>21.722887861712749</c:v>
                </c:pt>
                <c:pt idx="2">
                  <c:v>298.8476482095557</c:v>
                </c:pt>
                <c:pt idx="3">
                  <c:v>546.75941265714425</c:v>
                </c:pt>
                <c:pt idx="4">
                  <c:v>40.377822526317608</c:v>
                </c:pt>
                <c:pt idx="5">
                  <c:v>364.40208092895944</c:v>
                </c:pt>
                <c:pt idx="6">
                  <c:v>2604.5338234898277</c:v>
                </c:pt>
                <c:pt idx="7">
                  <c:v>79.464712368838732</c:v>
                </c:pt>
                <c:pt idx="8">
                  <c:v>475.69922254654057</c:v>
                </c:pt>
                <c:pt idx="9">
                  <c:v>56.61645582687985</c:v>
                </c:pt>
                <c:pt idx="10">
                  <c:v>218.64065930608194</c:v>
                </c:pt>
                <c:pt idx="11">
                  <c:v>408.43564982577573</c:v>
                </c:pt>
                <c:pt idx="12">
                  <c:v>122.66322321862036</c:v>
                </c:pt>
                <c:pt idx="13">
                  <c:v>9.292031351164475</c:v>
                </c:pt>
                <c:pt idx="14">
                  <c:v>12.653399402421917</c:v>
                </c:pt>
                <c:pt idx="15">
                  <c:v>11.975386685610705</c:v>
                </c:pt>
                <c:pt idx="16">
                  <c:v>28.064155670991564</c:v>
                </c:pt>
                <c:pt idx="17">
                  <c:v>17.822369311676137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EA-41E2-A4F6-89E8471C5590}"/>
            </c:ext>
          </c:extLst>
        </c:ser>
        <c:ser>
          <c:idx val="2"/>
          <c:order val="2"/>
          <c:tx>
            <c:strRef>
              <c:f>Graf_83!$E$2</c:f>
              <c:strCache>
                <c:ptCount val="1"/>
                <c:pt idx="0">
                  <c:v>Zaplatená DPH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Graf_83!$A$3:$A$20</c:f>
              <c:strCache>
                <c:ptCount val="1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G+H</c:v>
                </c:pt>
                <c:pt idx="7">
                  <c:v>I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</c:strCache>
            </c:strRef>
          </c:cat>
          <c:val>
            <c:numRef>
              <c:f>Graf_83!$E$3:$E$20</c:f>
              <c:numCache>
                <c:formatCode>#,##0</c:formatCode>
                <c:ptCount val="18"/>
                <c:pt idx="0">
                  <c:v>135.76827878255662</c:v>
                </c:pt>
                <c:pt idx="1">
                  <c:v>21.653589211652747</c:v>
                </c:pt>
                <c:pt idx="2">
                  <c:v>238.1368941121259</c:v>
                </c:pt>
                <c:pt idx="3">
                  <c:v>543.63603724364441</c:v>
                </c:pt>
                <c:pt idx="4">
                  <c:v>39.075771140217604</c:v>
                </c:pt>
                <c:pt idx="5">
                  <c:v>331.02229496895944</c:v>
                </c:pt>
                <c:pt idx="6">
                  <c:v>2450.5022244568281</c:v>
                </c:pt>
                <c:pt idx="7">
                  <c:v>64.336437057238726</c:v>
                </c:pt>
                <c:pt idx="8">
                  <c:v>455.43727937854055</c:v>
                </c:pt>
                <c:pt idx="9">
                  <c:v>56.108234905779845</c:v>
                </c:pt>
                <c:pt idx="10">
                  <c:v>210.04406841208197</c:v>
                </c:pt>
                <c:pt idx="11">
                  <c:v>371.33349704577574</c:v>
                </c:pt>
                <c:pt idx="12">
                  <c:v>84.913612810920355</c:v>
                </c:pt>
                <c:pt idx="13">
                  <c:v>9.2224437045864729</c:v>
                </c:pt>
                <c:pt idx="14">
                  <c:v>12.320026748691916</c:v>
                </c:pt>
                <c:pt idx="15">
                  <c:v>11.248271854360706</c:v>
                </c:pt>
                <c:pt idx="16">
                  <c:v>25.142406417871566</c:v>
                </c:pt>
                <c:pt idx="17">
                  <c:v>16.078843508976139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EA-41E2-A4F6-89E8471C5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overlap val="-27"/>
        <c:axId val="942514280"/>
        <c:axId val="942513496"/>
      </c:barChart>
      <c:catAx>
        <c:axId val="94251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3496"/>
        <c:crosses val="autoZero"/>
        <c:auto val="1"/>
        <c:lblAlgn val="ctr"/>
        <c:lblOffset val="100"/>
        <c:noMultiLvlLbl val="0"/>
      </c:catAx>
      <c:valAx>
        <c:axId val="94251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6932526611334811E-2"/>
          <c:y val="0.8801152487518008"/>
          <c:w val="0.82283491240357731"/>
          <c:h val="0.10860826607200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4543741179959"/>
          <c:y val="4.0089775083618905E-2"/>
          <c:w val="0.80308491304027796"/>
          <c:h val="0.63605743044881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Graf_84!$C$2</c:f>
              <c:strCache>
                <c:ptCount val="1"/>
                <c:pt idx="0">
                  <c:v>medzera DPH 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</c:dPt>
          <c:cat>
            <c:strRef>
              <c:f>Graf_84!$A$3:$A$30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HR</c:v>
                </c:pt>
                <c:pt idx="3">
                  <c:v>ES</c:v>
                </c:pt>
                <c:pt idx="4">
                  <c:v>MT</c:v>
                </c:pt>
                <c:pt idx="5">
                  <c:v>NL</c:v>
                </c:pt>
                <c:pt idx="6">
                  <c:v>CY</c:v>
                </c:pt>
                <c:pt idx="7">
                  <c:v>EE</c:v>
                </c:pt>
                <c:pt idx="8">
                  <c:v>AT</c:v>
                </c:pt>
                <c:pt idx="9">
                  <c:v>FI</c:v>
                </c:pt>
                <c:pt idx="10">
                  <c:v>SI</c:v>
                </c:pt>
                <c:pt idx="11">
                  <c:v>DK</c:v>
                </c:pt>
                <c:pt idx="12">
                  <c:v>DE</c:v>
                </c:pt>
                <c:pt idx="13">
                  <c:v>BE</c:v>
                </c:pt>
                <c:pt idx="14">
                  <c:v>PT</c:v>
                </c:pt>
                <c:pt idx="15">
                  <c:v>IE</c:v>
                </c:pt>
                <c:pt idx="16">
                  <c:v>LV</c:v>
                </c:pt>
                <c:pt idx="17">
                  <c:v>UK</c:v>
                </c:pt>
                <c:pt idx="18">
                  <c:v>FR</c:v>
                </c:pt>
                <c:pt idx="19">
                  <c:v>HU</c:v>
                </c:pt>
                <c:pt idx="20">
                  <c:v>BG</c:v>
                </c:pt>
                <c:pt idx="21">
                  <c:v>CZ</c:v>
                </c:pt>
                <c:pt idx="22">
                  <c:v>PL</c:v>
                </c:pt>
                <c:pt idx="23">
                  <c:v>LT</c:v>
                </c:pt>
                <c:pt idx="24">
                  <c:v>SK</c:v>
                </c:pt>
                <c:pt idx="25">
                  <c:v>IT</c:v>
                </c:pt>
                <c:pt idx="26">
                  <c:v>EL</c:v>
                </c:pt>
                <c:pt idx="27">
                  <c:v>RO</c:v>
                </c:pt>
              </c:strCache>
            </c:strRef>
          </c:cat>
          <c:val>
            <c:numRef>
              <c:f>Graf_84!$C$3:$C$30</c:f>
              <c:numCache>
                <c:formatCode>0.0</c:formatCode>
                <c:ptCount val="28"/>
                <c:pt idx="0">
                  <c:v>0.85</c:v>
                </c:pt>
                <c:pt idx="1">
                  <c:v>1.08</c:v>
                </c:pt>
                <c:pt idx="2">
                  <c:v>1.1499999999999999</c:v>
                </c:pt>
                <c:pt idx="3">
                  <c:v>2.71</c:v>
                </c:pt>
                <c:pt idx="4">
                  <c:v>2.71</c:v>
                </c:pt>
                <c:pt idx="5">
                  <c:v>4</c:v>
                </c:pt>
                <c:pt idx="6">
                  <c:v>4.7300000000000004</c:v>
                </c:pt>
                <c:pt idx="7">
                  <c:v>6.78</c:v>
                </c:pt>
                <c:pt idx="8">
                  <c:v>7.3</c:v>
                </c:pt>
                <c:pt idx="9">
                  <c:v>7.98</c:v>
                </c:pt>
                <c:pt idx="10">
                  <c:v>8.0399999999999991</c:v>
                </c:pt>
                <c:pt idx="11">
                  <c:v>8.51</c:v>
                </c:pt>
                <c:pt idx="12">
                  <c:v>9.39</c:v>
                </c:pt>
                <c:pt idx="13">
                  <c:v>9.68</c:v>
                </c:pt>
                <c:pt idx="14">
                  <c:v>10.16</c:v>
                </c:pt>
                <c:pt idx="15">
                  <c:v>11.15</c:v>
                </c:pt>
                <c:pt idx="16">
                  <c:v>11.27</c:v>
                </c:pt>
                <c:pt idx="17">
                  <c:v>11.67</c:v>
                </c:pt>
                <c:pt idx="18">
                  <c:v>11.92</c:v>
                </c:pt>
                <c:pt idx="19">
                  <c:v>13.33</c:v>
                </c:pt>
                <c:pt idx="20">
                  <c:v>13.56</c:v>
                </c:pt>
                <c:pt idx="21">
                  <c:v>14.19</c:v>
                </c:pt>
                <c:pt idx="22">
                  <c:v>20.8</c:v>
                </c:pt>
                <c:pt idx="23">
                  <c:v>24.52</c:v>
                </c:pt>
                <c:pt idx="24">
                  <c:v>25.68</c:v>
                </c:pt>
                <c:pt idx="25">
                  <c:v>25.9</c:v>
                </c:pt>
                <c:pt idx="26">
                  <c:v>29.22</c:v>
                </c:pt>
                <c:pt idx="27">
                  <c:v>35.880000000000003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942512320"/>
        <c:axId val="942504480"/>
      </c:barChart>
      <c:lineChart>
        <c:grouping val="standard"/>
        <c:varyColors val="0"/>
        <c:ser>
          <c:idx val="1"/>
          <c:order val="1"/>
          <c:tx>
            <c:strRef>
              <c:f>Graf_84!$D$2</c:f>
              <c:strCache>
                <c:ptCount val="1"/>
                <c:pt idx="0">
                  <c:v>priemer EU (aritmetický)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Graf_84!$A$3:$A$30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HR</c:v>
                </c:pt>
                <c:pt idx="3">
                  <c:v>ES</c:v>
                </c:pt>
                <c:pt idx="4">
                  <c:v>MT</c:v>
                </c:pt>
                <c:pt idx="5">
                  <c:v>NL</c:v>
                </c:pt>
                <c:pt idx="6">
                  <c:v>CY</c:v>
                </c:pt>
                <c:pt idx="7">
                  <c:v>EE</c:v>
                </c:pt>
                <c:pt idx="8">
                  <c:v>AT</c:v>
                </c:pt>
                <c:pt idx="9">
                  <c:v>FI</c:v>
                </c:pt>
                <c:pt idx="10">
                  <c:v>SI</c:v>
                </c:pt>
                <c:pt idx="11">
                  <c:v>DK</c:v>
                </c:pt>
                <c:pt idx="12">
                  <c:v>DE</c:v>
                </c:pt>
                <c:pt idx="13">
                  <c:v>BE</c:v>
                </c:pt>
                <c:pt idx="14">
                  <c:v>PT</c:v>
                </c:pt>
                <c:pt idx="15">
                  <c:v>IE</c:v>
                </c:pt>
                <c:pt idx="16">
                  <c:v>LV</c:v>
                </c:pt>
                <c:pt idx="17">
                  <c:v>UK</c:v>
                </c:pt>
                <c:pt idx="18">
                  <c:v>FR</c:v>
                </c:pt>
                <c:pt idx="19">
                  <c:v>HU</c:v>
                </c:pt>
                <c:pt idx="20">
                  <c:v>BG</c:v>
                </c:pt>
                <c:pt idx="21">
                  <c:v>CZ</c:v>
                </c:pt>
                <c:pt idx="22">
                  <c:v>PL</c:v>
                </c:pt>
                <c:pt idx="23">
                  <c:v>LT</c:v>
                </c:pt>
                <c:pt idx="24">
                  <c:v>SK</c:v>
                </c:pt>
                <c:pt idx="25">
                  <c:v>IT</c:v>
                </c:pt>
                <c:pt idx="26">
                  <c:v>EL</c:v>
                </c:pt>
                <c:pt idx="27">
                  <c:v>RO</c:v>
                </c:pt>
              </c:strCache>
            </c:strRef>
          </c:cat>
          <c:val>
            <c:numRef>
              <c:f>Graf_84!$D$3:$D$30</c:f>
              <c:numCache>
                <c:formatCode>0.0</c:formatCode>
                <c:ptCount val="28"/>
                <c:pt idx="0">
                  <c:v>13.2</c:v>
                </c:pt>
                <c:pt idx="1">
                  <c:v>13.2</c:v>
                </c:pt>
                <c:pt idx="2">
                  <c:v>13.2</c:v>
                </c:pt>
                <c:pt idx="3">
                  <c:v>13.2</c:v>
                </c:pt>
                <c:pt idx="4">
                  <c:v>13.2</c:v>
                </c:pt>
                <c:pt idx="5">
                  <c:v>13.2</c:v>
                </c:pt>
                <c:pt idx="6">
                  <c:v>13.2</c:v>
                </c:pt>
                <c:pt idx="7">
                  <c:v>13.2</c:v>
                </c:pt>
                <c:pt idx="8">
                  <c:v>13.2</c:v>
                </c:pt>
                <c:pt idx="9">
                  <c:v>13.2</c:v>
                </c:pt>
                <c:pt idx="10">
                  <c:v>13.2</c:v>
                </c:pt>
                <c:pt idx="11">
                  <c:v>13.2</c:v>
                </c:pt>
                <c:pt idx="12">
                  <c:v>13.2</c:v>
                </c:pt>
                <c:pt idx="13">
                  <c:v>13.2</c:v>
                </c:pt>
                <c:pt idx="14">
                  <c:v>13.2</c:v>
                </c:pt>
                <c:pt idx="15">
                  <c:v>13.2</c:v>
                </c:pt>
                <c:pt idx="16">
                  <c:v>13.2</c:v>
                </c:pt>
                <c:pt idx="17">
                  <c:v>13.2</c:v>
                </c:pt>
                <c:pt idx="18">
                  <c:v>13.2</c:v>
                </c:pt>
                <c:pt idx="19">
                  <c:v>13.2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13.2</c:v>
                </c:pt>
                <c:pt idx="25">
                  <c:v>13.2</c:v>
                </c:pt>
                <c:pt idx="26">
                  <c:v>13.2</c:v>
                </c:pt>
                <c:pt idx="27">
                  <c:v>13.2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12320"/>
        <c:axId val="942504480"/>
      </c:lineChart>
      <c:lineChart>
        <c:grouping val="standard"/>
        <c:varyColors val="0"/>
        <c:ser>
          <c:idx val="2"/>
          <c:order val="2"/>
          <c:tx>
            <c:strRef>
              <c:f>Graf_84!$E$2</c:f>
              <c:strCache>
                <c:ptCount val="1"/>
                <c:pt idx="0">
                  <c:v>medziročná zmena (pravá os)</c:v>
                </c:pt>
              </c:strCache>
            </c:strRef>
          </c:tx>
          <c:spPr>
            <a:ln w="28575" cap="rnd">
              <a:solidFill>
                <a:schemeClr val="tx1">
                  <a:alpha val="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Graf_84!$A$3:$A$30</c:f>
              <c:strCache>
                <c:ptCount val="28"/>
                <c:pt idx="0">
                  <c:v>LU</c:v>
                </c:pt>
                <c:pt idx="1">
                  <c:v>SE</c:v>
                </c:pt>
                <c:pt idx="2">
                  <c:v>HR</c:v>
                </c:pt>
                <c:pt idx="3">
                  <c:v>ES</c:v>
                </c:pt>
                <c:pt idx="4">
                  <c:v>MT</c:v>
                </c:pt>
                <c:pt idx="5">
                  <c:v>NL</c:v>
                </c:pt>
                <c:pt idx="6">
                  <c:v>CY</c:v>
                </c:pt>
                <c:pt idx="7">
                  <c:v>EE</c:v>
                </c:pt>
                <c:pt idx="8">
                  <c:v>AT</c:v>
                </c:pt>
                <c:pt idx="9">
                  <c:v>FI</c:v>
                </c:pt>
                <c:pt idx="10">
                  <c:v>SI</c:v>
                </c:pt>
                <c:pt idx="11">
                  <c:v>DK</c:v>
                </c:pt>
                <c:pt idx="12">
                  <c:v>DE</c:v>
                </c:pt>
                <c:pt idx="13">
                  <c:v>BE</c:v>
                </c:pt>
                <c:pt idx="14">
                  <c:v>PT</c:v>
                </c:pt>
                <c:pt idx="15">
                  <c:v>IE</c:v>
                </c:pt>
                <c:pt idx="16">
                  <c:v>LV</c:v>
                </c:pt>
                <c:pt idx="17">
                  <c:v>UK</c:v>
                </c:pt>
                <c:pt idx="18">
                  <c:v>FR</c:v>
                </c:pt>
                <c:pt idx="19">
                  <c:v>HU</c:v>
                </c:pt>
                <c:pt idx="20">
                  <c:v>BG</c:v>
                </c:pt>
                <c:pt idx="21">
                  <c:v>CZ</c:v>
                </c:pt>
                <c:pt idx="22">
                  <c:v>PL</c:v>
                </c:pt>
                <c:pt idx="23">
                  <c:v>LT</c:v>
                </c:pt>
                <c:pt idx="24">
                  <c:v>SK</c:v>
                </c:pt>
                <c:pt idx="25">
                  <c:v>IT</c:v>
                </c:pt>
                <c:pt idx="26">
                  <c:v>EL</c:v>
                </c:pt>
                <c:pt idx="27">
                  <c:v>RO</c:v>
                </c:pt>
              </c:strCache>
            </c:strRef>
          </c:cat>
          <c:val>
            <c:numRef>
              <c:f>Graf_84!$E$3:$E$30</c:f>
              <c:numCache>
                <c:formatCode>0.0</c:formatCode>
                <c:ptCount val="28"/>
                <c:pt idx="0">
                  <c:v>-1.4299999999999997</c:v>
                </c:pt>
                <c:pt idx="1">
                  <c:v>-2.4299999999999997</c:v>
                </c:pt>
                <c:pt idx="2">
                  <c:v>-3.07</c:v>
                </c:pt>
                <c:pt idx="3">
                  <c:v>-1.3399999999999999</c:v>
                </c:pt>
                <c:pt idx="4">
                  <c:v>-0.71</c:v>
                </c:pt>
                <c:pt idx="5">
                  <c:v>-5.49</c:v>
                </c:pt>
                <c:pt idx="6">
                  <c:v>-5.5499999999999989</c:v>
                </c:pt>
                <c:pt idx="7">
                  <c:v>0.45000000000000018</c:v>
                </c:pt>
                <c:pt idx="8">
                  <c:v>-0.70000000000000018</c:v>
                </c:pt>
                <c:pt idx="9">
                  <c:v>1.0900000000000007</c:v>
                </c:pt>
                <c:pt idx="10">
                  <c:v>-0.20000000000000107</c:v>
                </c:pt>
                <c:pt idx="11">
                  <c:v>-2.1899999999999995</c:v>
                </c:pt>
                <c:pt idx="12">
                  <c:v>-1.0599999999999987</c:v>
                </c:pt>
                <c:pt idx="13">
                  <c:v>-1.0899999999999999</c:v>
                </c:pt>
                <c:pt idx="14">
                  <c:v>-2.7200000000000006</c:v>
                </c:pt>
                <c:pt idx="15">
                  <c:v>0.54000000000000092</c:v>
                </c:pt>
                <c:pt idx="16">
                  <c:v>-5.9000000000000021</c:v>
                </c:pt>
                <c:pt idx="17">
                  <c:v>0.63000000000000078</c:v>
                </c:pt>
                <c:pt idx="18">
                  <c:v>0.33999999999999986</c:v>
                </c:pt>
                <c:pt idx="19">
                  <c:v>-2.0700000000000003</c:v>
                </c:pt>
                <c:pt idx="20">
                  <c:v>-7.1100000000000012</c:v>
                </c:pt>
                <c:pt idx="21">
                  <c:v>-2.7300000000000022</c:v>
                </c:pt>
                <c:pt idx="22">
                  <c:v>-3.5</c:v>
                </c:pt>
                <c:pt idx="23">
                  <c:v>-1.0500000000000007</c:v>
                </c:pt>
                <c:pt idx="24">
                  <c:v>-3.59</c:v>
                </c:pt>
                <c:pt idx="25">
                  <c:v>-0.23000000000000043</c:v>
                </c:pt>
                <c:pt idx="26">
                  <c:v>-0.15000000000000213</c:v>
                </c:pt>
                <c:pt idx="27">
                  <c:v>1.4000000000000057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17808"/>
        <c:axId val="942517416"/>
      </c:lineChart>
      <c:catAx>
        <c:axId val="9425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04480"/>
        <c:crosses val="autoZero"/>
        <c:auto val="1"/>
        <c:lblAlgn val="ctr"/>
        <c:lblOffset val="100"/>
        <c:tickLblSkip val="1"/>
        <c:noMultiLvlLbl val="0"/>
      </c:catAx>
      <c:valAx>
        <c:axId val="94250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2320"/>
        <c:crosses val="autoZero"/>
        <c:crossBetween val="between"/>
      </c:valAx>
      <c:valAx>
        <c:axId val="942517416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7808"/>
        <c:crosses val="max"/>
        <c:crossBetween val="between"/>
      </c:valAx>
      <c:catAx>
        <c:axId val="942517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2517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281202253698061E-2"/>
          <c:y val="0.78062828396638417"/>
          <c:w val="0.60874321616475946"/>
          <c:h val="0.18791736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1978221415608"/>
          <c:y val="4.377008898061624E-2"/>
          <c:w val="0.85926194797338173"/>
          <c:h val="0.62510778301485836"/>
        </c:manualLayout>
      </c:layout>
      <c:lineChart>
        <c:grouping val="standard"/>
        <c:varyColors val="0"/>
        <c:ser>
          <c:idx val="0"/>
          <c:order val="0"/>
          <c:tx>
            <c:strRef>
              <c:f>Graf_85!$A$3</c:f>
              <c:strCache>
                <c:ptCount val="1"/>
                <c:pt idx="0">
                  <c:v>Slovensko</c:v>
                </c:pt>
              </c:strCache>
            </c:strRef>
          </c:tx>
          <c:spPr>
            <a:ln w="2222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Graf_85!$B$2:$M$2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Graf_85!$B$3:$M$3</c:f>
              <c:numCache>
                <c:formatCode>0.0</c:formatCode>
                <c:ptCount val="12"/>
                <c:pt idx="0">
                  <c:v>60.569263967212613</c:v>
                </c:pt>
                <c:pt idx="1">
                  <c:v>57.38491902457524</c:v>
                </c:pt>
                <c:pt idx="2">
                  <c:v>53.328679992042694</c:v>
                </c:pt>
                <c:pt idx="3">
                  <c:v>53.48052764429697</c:v>
                </c:pt>
                <c:pt idx="4">
                  <c:v>48.491115648318392</c:v>
                </c:pt>
                <c:pt idx="5">
                  <c:v>47.281096696236062</c:v>
                </c:pt>
                <c:pt idx="6">
                  <c:v>48.863289831531638</c:v>
                </c:pt>
                <c:pt idx="7">
                  <c:v>43.8954874177156</c:v>
                </c:pt>
                <c:pt idx="8">
                  <c:v>47.04898159558374</c:v>
                </c:pt>
                <c:pt idx="9">
                  <c:v>48.917332231797886</c:v>
                </c:pt>
                <c:pt idx="10">
                  <c:v>49.730164176886042</c:v>
                </c:pt>
                <c:pt idx="11">
                  <c:v>50.677261481092216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Graf_85!$A$4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22225" cap="rnd">
              <a:solidFill>
                <a:srgbClr val="17375E"/>
              </a:solidFill>
              <a:round/>
            </a:ln>
            <a:effectLst/>
          </c:spPr>
          <c:marker>
            <c:symbol val="none"/>
          </c:marker>
          <c:cat>
            <c:numRef>
              <c:f>Graf_85!$B$2:$M$2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Graf_85!$B$4:$M$4</c:f>
              <c:numCache>
                <c:formatCode>0.0</c:formatCode>
                <c:ptCount val="12"/>
                <c:pt idx="0">
                  <c:v>56.747897390659304</c:v>
                </c:pt>
                <c:pt idx="1">
                  <c:v>53.295831814505533</c:v>
                </c:pt>
                <c:pt idx="2">
                  <c:v>54.452248654141854</c:v>
                </c:pt>
                <c:pt idx="3">
                  <c:v>56.4765880805693</c:v>
                </c:pt>
                <c:pt idx="4">
                  <c:v>55.046932645961114</c:v>
                </c:pt>
                <c:pt idx="5">
                  <c:v>53.356802006462189</c:v>
                </c:pt>
                <c:pt idx="6">
                  <c:v>55.686829673007296</c:v>
                </c:pt>
                <c:pt idx="7">
                  <c:v>57.242410552981582</c:v>
                </c:pt>
                <c:pt idx="8">
                  <c:v>57.508902557860253</c:v>
                </c:pt>
                <c:pt idx="9">
                  <c:v>58.472850247678466</c:v>
                </c:pt>
                <c:pt idx="10">
                  <c:v>57.5191337664087</c:v>
                </c:pt>
                <c:pt idx="11">
                  <c:v>60.438698042021166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Graf_85!$A$5</c:f>
              <c:strCache>
                <c:ptCount val="1"/>
                <c:pt idx="0">
                  <c:v>Maďarsko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Graf_85!$B$2:$M$2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Graf_85!$B$5:$M$5</c:f>
              <c:numCache>
                <c:formatCode>0.0</c:formatCode>
                <c:ptCount val="12"/>
                <c:pt idx="0">
                  <c:v>47.290427707082387</c:v>
                </c:pt>
                <c:pt idx="1">
                  <c:v>53.823286092719023</c:v>
                </c:pt>
                <c:pt idx="2">
                  <c:v>57.24732645760281</c:v>
                </c:pt>
                <c:pt idx="3">
                  <c:v>57.029929023801969</c:v>
                </c:pt>
                <c:pt idx="4">
                  <c:v>49.746632972517752</c:v>
                </c:pt>
                <c:pt idx="5">
                  <c:v>52.211048112530854</c:v>
                </c:pt>
                <c:pt idx="6">
                  <c:v>51.978271285818032</c:v>
                </c:pt>
                <c:pt idx="7">
                  <c:v>51.356220545425849</c:v>
                </c:pt>
                <c:pt idx="8">
                  <c:v>50.738388211623878</c:v>
                </c:pt>
                <c:pt idx="9">
                  <c:v>53.220973729946429</c:v>
                </c:pt>
                <c:pt idx="10">
                  <c:v>55.096003197817524</c:v>
                </c:pt>
                <c:pt idx="11">
                  <c:v>55.563904155360376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Graf_85!$A$6</c:f>
              <c:strCache>
                <c:ptCount val="1"/>
                <c:pt idx="0">
                  <c:v>Poľsko</c:v>
                </c:pt>
              </c:strCache>
            </c:strRef>
          </c:tx>
          <c:spPr>
            <a:ln w="22225" cap="rnd">
              <a:solidFill>
                <a:srgbClr val="86C1ED"/>
              </a:solidFill>
              <a:round/>
            </a:ln>
            <a:effectLst/>
          </c:spPr>
          <c:marker>
            <c:symbol val="none"/>
          </c:marker>
          <c:cat>
            <c:numRef>
              <c:f>Graf_85!$B$2:$M$2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Graf_85!$B$6:$M$6</c:f>
              <c:numCache>
                <c:formatCode>0.0</c:formatCode>
                <c:ptCount val="12"/>
                <c:pt idx="0">
                  <c:v>45.509673755757838</c:v>
                </c:pt>
                <c:pt idx="1">
                  <c:v>48.337085171262906</c:v>
                </c:pt>
                <c:pt idx="2">
                  <c:v>50.396147049537568</c:v>
                </c:pt>
                <c:pt idx="3">
                  <c:v>47.049191426883247</c:v>
                </c:pt>
                <c:pt idx="4">
                  <c:v>43.023523230809822</c:v>
                </c:pt>
                <c:pt idx="5">
                  <c:v>44.727720505905062</c:v>
                </c:pt>
                <c:pt idx="6">
                  <c:v>44.246983068413748</c:v>
                </c:pt>
                <c:pt idx="7">
                  <c:v>40.988358657462996</c:v>
                </c:pt>
                <c:pt idx="8">
                  <c:v>41.032006316156831</c:v>
                </c:pt>
                <c:pt idx="9">
                  <c:v>41.80933983317906</c:v>
                </c:pt>
                <c:pt idx="10">
                  <c:v>42.034378821313808</c:v>
                </c:pt>
                <c:pt idx="11">
                  <c:v>42.996456373882914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Graf_85!$A$7</c:f>
              <c:strCache>
                <c:ptCount val="1"/>
                <c:pt idx="0">
                  <c:v>EÚ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Graf_85!$B$2:$M$2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Graf_85!$B$7:$M$7</c:f>
              <c:numCache>
                <c:formatCode>0.0</c:formatCode>
                <c:ptCount val="12"/>
                <c:pt idx="0">
                  <c:v>56.672540109961091</c:v>
                </c:pt>
                <c:pt idx="1">
                  <c:v>57.968291539230755</c:v>
                </c:pt>
                <c:pt idx="2">
                  <c:v>58.208772617654702</c:v>
                </c:pt>
                <c:pt idx="3">
                  <c:v>56.645641177261666</c:v>
                </c:pt>
                <c:pt idx="4">
                  <c:v>52.243196724917908</c:v>
                </c:pt>
                <c:pt idx="5">
                  <c:v>53.148653166199281</c:v>
                </c:pt>
                <c:pt idx="6">
                  <c:v>53.729449254273717</c:v>
                </c:pt>
                <c:pt idx="7">
                  <c:v>53.584959746602202</c:v>
                </c:pt>
                <c:pt idx="8">
                  <c:v>53.578876587344404</c:v>
                </c:pt>
                <c:pt idx="9">
                  <c:v>54.542773962097733</c:v>
                </c:pt>
                <c:pt idx="10">
                  <c:v>54.272312009960835</c:v>
                </c:pt>
                <c:pt idx="11">
                  <c:v>55.462012571771915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506048"/>
        <c:axId val="942516632"/>
      </c:lineChart>
      <c:catAx>
        <c:axId val="9425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6632"/>
        <c:crosses val="autoZero"/>
        <c:auto val="1"/>
        <c:lblAlgn val="ctr"/>
        <c:lblOffset val="100"/>
        <c:noMultiLvlLbl val="0"/>
      </c:catAx>
      <c:valAx>
        <c:axId val="94251663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0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20849024306742E-2"/>
          <c:y val="0.86319485375747818"/>
          <c:w val="0.88006192510872616"/>
          <c:h val="0.13680514624252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Graf_86!$A$15</c:f>
              <c:strCache>
                <c:ptCount val="1"/>
                <c:pt idx="0">
                  <c:v>Dolná hranica intervalu</c:v>
                </c:pt>
              </c:strCache>
            </c:strRef>
          </c:tx>
          <c:spPr>
            <a:noFill/>
            <a:ln>
              <a:noFill/>
            </a:ln>
            <a:effectLst/>
          </c:spPr>
          <c:dLbls>
            <c:dLbl>
              <c:idx val="0"/>
              <c:layout>
                <c:manualLayout>
                  <c:x val="2.7777777777777776E-2"/>
                  <c:y val="-1.7286084701815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333333333333332E-3"/>
                  <c:y val="-6.9144338807260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999999999999949E-2"/>
                  <c:y val="-0.1348314606741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7777777777777776E-2"/>
                  <c:y val="-0.193604148660328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666666666666666E-2"/>
                  <c:y val="-0.22126188418323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1111111111111212E-2"/>
                  <c:y val="-0.238547968885047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185067526415994E-16"/>
                  <c:y val="-0.22126188418323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22471910112359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Graf_86!$B$2:$K$2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Graf_86!$B$15:$K$15</c:f>
              <c:numCache>
                <c:formatCode>0.0</c:formatCode>
                <c:ptCount val="10"/>
                <c:pt idx="0">
                  <c:v>0.19513665599533137</c:v>
                </c:pt>
                <c:pt idx="1">
                  <c:v>10.947765430899945</c:v>
                </c:pt>
                <c:pt idx="2">
                  <c:v>5.2366713275848378</c:v>
                </c:pt>
                <c:pt idx="3">
                  <c:v>2.3853528927328371</c:v>
                </c:pt>
                <c:pt idx="4">
                  <c:v>9.5408032849693711</c:v>
                </c:pt>
                <c:pt idx="5">
                  <c:v>11.165289040451574</c:v>
                </c:pt>
                <c:pt idx="6">
                  <c:v>13.800766857240074</c:v>
                </c:pt>
                <c:pt idx="7">
                  <c:v>13.258102895910282</c:v>
                </c:pt>
                <c:pt idx="8">
                  <c:v>12.641800063198454</c:v>
                </c:pt>
                <c:pt idx="9">
                  <c:v>13.666503824984929</c:v>
                </c:pt>
              </c:numCache>
            </c:numRef>
          </c:val>
        </c:ser>
        <c:ser>
          <c:idx val="1"/>
          <c:order val="1"/>
          <c:tx>
            <c:strRef>
              <c:f>Graf_86!$A$16</c:f>
              <c:strCache>
                <c:ptCount val="1"/>
                <c:pt idx="0">
                  <c:v>Horná hranica intervalu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"/>
                  <c:y val="-0.24891961970613663"/>
                </c:manualLayout>
              </c:layout>
              <c:tx>
                <c:rich>
                  <a:bodyPr/>
                  <a:lstStyle/>
                  <a:p>
                    <a:fld id="{AED1FA69-E832-4A4A-B027-A6E8F717BA1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2.7777777777777523E-3"/>
                  <c:y val="-0.16940363007778739"/>
                </c:manualLayout>
              </c:layout>
              <c:tx>
                <c:rich>
                  <a:bodyPr/>
                  <a:lstStyle/>
                  <a:p>
                    <a:fld id="{3EDA1FF8-BEE2-4D09-A880-19EFC64891A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2.5000000000000001E-2"/>
                  <c:y val="-0.18323249783923948"/>
                </c:manualLayout>
              </c:layout>
              <c:tx>
                <c:rich>
                  <a:bodyPr/>
                  <a:lstStyle/>
                  <a:p>
                    <a:fld id="{11F922C6-C351-41C5-BB6E-C1F6C512E27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8.3333333333333835E-3"/>
                  <c:y val="-0.20397579948141745"/>
                </c:manualLayout>
              </c:layout>
              <c:tx>
                <c:rich>
                  <a:bodyPr/>
                  <a:lstStyle/>
                  <a:p>
                    <a:fld id="{4684628F-A23B-4A8D-87DC-A663C57C8E0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5.5555555555555558E-3"/>
                  <c:y val="-0.16940363007778739"/>
                </c:manualLayout>
              </c:layout>
              <c:tx>
                <c:rich>
                  <a:bodyPr/>
                  <a:lstStyle/>
                  <a:p>
                    <a:fld id="{B39EE16E-31D7-4D9C-BC30-331565FD2A6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"/>
                  <c:y val="-0.16594641313742436"/>
                </c:manualLayout>
              </c:layout>
              <c:tx>
                <c:rich>
                  <a:bodyPr/>
                  <a:lstStyle/>
                  <a:p>
                    <a:fld id="{5DADF84A-A5EA-4729-9E7A-34987914216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1.0185067526415994E-16"/>
                  <c:y val="-0.13828867761452032"/>
                </c:manualLayout>
              </c:layout>
              <c:tx>
                <c:rich>
                  <a:bodyPr/>
                  <a:lstStyle/>
                  <a:p>
                    <a:fld id="{799A04A9-8452-4BEE-BDF8-A79C83643D6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0185067526415994E-16"/>
                  <c:y val="-0.14174589455488334"/>
                </c:manualLayout>
              </c:layout>
              <c:tx>
                <c:rich>
                  <a:bodyPr/>
                  <a:lstStyle/>
                  <a:p>
                    <a:fld id="{9C8F1FDD-872D-4079-8DA2-6FC91944AC0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1.0185067526415994E-16"/>
                  <c:y val="-0.1313742437337943"/>
                </c:manualLayout>
              </c:layout>
              <c:tx>
                <c:rich>
                  <a:bodyPr/>
                  <a:lstStyle/>
                  <a:p>
                    <a:fld id="{3C68B8A8-25BD-4963-91D3-1AE4946DE08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1.0185067526415994E-16"/>
                  <c:y val="-9.3344857389801222E-2"/>
                </c:manualLayout>
              </c:layout>
              <c:tx>
                <c:rich>
                  <a:bodyPr/>
                  <a:lstStyle/>
                  <a:p>
                    <a:fld id="{1879FF3F-069A-4BF4-969B-F235A171350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Graf_86!$B$2:$K$2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Graf_86!$B$16:$K$16</c:f>
              <c:numCache>
                <c:formatCode>0.0</c:formatCode>
                <c:ptCount val="10"/>
                <c:pt idx="0">
                  <c:v>6.726950328617229</c:v>
                </c:pt>
                <c:pt idx="1">
                  <c:v>5.6255867050983461</c:v>
                </c:pt>
                <c:pt idx="2">
                  <c:v>5.6232300286665664</c:v>
                </c:pt>
                <c:pt idx="3">
                  <c:v>5.7654621493258142</c:v>
                </c:pt>
                <c:pt idx="4">
                  <c:v>5.889199280658941</c:v>
                </c:pt>
                <c:pt idx="5">
                  <c:v>6.3986916348353606</c:v>
                </c:pt>
                <c:pt idx="6">
                  <c:v>5.0283642484269535</c:v>
                </c:pt>
                <c:pt idx="7">
                  <c:v>4.3512010743133498</c:v>
                </c:pt>
                <c:pt idx="8">
                  <c:v>3.9578378610881249</c:v>
                </c:pt>
                <c:pt idx="9">
                  <c:v>3.1149656674190638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Graf_86!$B$17:$K$17</c15:f>
                <c15:dlblRangeCache>
                  <c:ptCount val="10"/>
                  <c:pt idx="0">
                    <c:v>6.9</c:v>
                  </c:pt>
                  <c:pt idx="1">
                    <c:v>16.6</c:v>
                  </c:pt>
                  <c:pt idx="2">
                    <c:v>10.9</c:v>
                  </c:pt>
                  <c:pt idx="3">
                    <c:v>8.2</c:v>
                  </c:pt>
                  <c:pt idx="4">
                    <c:v>15.4</c:v>
                  </c:pt>
                  <c:pt idx="5">
                    <c:v>17.6</c:v>
                  </c:pt>
                  <c:pt idx="6">
                    <c:v>18.8</c:v>
                  </c:pt>
                  <c:pt idx="7">
                    <c:v>17.6</c:v>
                  </c:pt>
                  <c:pt idx="8">
                    <c:v>16.6</c:v>
                  </c:pt>
                  <c:pt idx="9">
                    <c:v>16.8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518592"/>
        <c:axId val="942518200"/>
      </c:areaChart>
      <c:catAx>
        <c:axId val="9425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8200"/>
        <c:crosses val="autoZero"/>
        <c:auto val="1"/>
        <c:lblAlgn val="ctr"/>
        <c:lblOffset val="100"/>
        <c:noMultiLvlLbl val="0"/>
      </c:catAx>
      <c:valAx>
        <c:axId val="94251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94251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9904345290172063"/>
        </c:manualLayout>
      </c:layout>
      <c:lineChart>
        <c:grouping val="standard"/>
        <c:varyColors val="0"/>
        <c:ser>
          <c:idx val="3"/>
          <c:order val="0"/>
          <c:tx>
            <c:strRef>
              <c:f>Graf_87!$A$3</c:f>
              <c:strCache>
                <c:ptCount val="1"/>
                <c:pt idx="0">
                  <c:v>NEER (V3)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Graf_87!$B$2:$K$2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Graf_87!$B$3:$K$3</c:f>
              <c:numCache>
                <c:formatCode>0.0000</c:formatCode>
                <c:ptCount val="10"/>
                <c:pt idx="0">
                  <c:v>0.92231692433728063</c:v>
                </c:pt>
                <c:pt idx="1">
                  <c:v>0.80166726606740968</c:v>
                </c:pt>
                <c:pt idx="2">
                  <c:v>0.84021888757130836</c:v>
                </c:pt>
                <c:pt idx="3">
                  <c:v>0.84476088627256207</c:v>
                </c:pt>
                <c:pt idx="4">
                  <c:v>0.82376325747662749</c:v>
                </c:pt>
                <c:pt idx="5">
                  <c:v>0.8023079653731513</c:v>
                </c:pt>
                <c:pt idx="6">
                  <c:v>0.7771462226081387</c:v>
                </c:pt>
                <c:pt idx="7">
                  <c:v>0.77984382697659793</c:v>
                </c:pt>
                <c:pt idx="8">
                  <c:v>0.77037680608223247</c:v>
                </c:pt>
                <c:pt idx="9">
                  <c:v>0.78586717878226331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506440"/>
        <c:axId val="942508008"/>
      </c:lineChart>
      <c:catAx>
        <c:axId val="942506440"/>
        <c:scaling>
          <c:orientation val="minMax"/>
        </c:scaling>
        <c:delete val="0"/>
        <c:axPos val="t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k-SK"/>
          </a:p>
        </c:txPr>
        <c:crossAx val="942508008"/>
        <c:crosses val="autoZero"/>
        <c:auto val="1"/>
        <c:lblAlgn val="ctr"/>
        <c:lblOffset val="100"/>
        <c:noMultiLvlLbl val="0"/>
      </c:catAx>
      <c:valAx>
        <c:axId val="942508008"/>
        <c:scaling>
          <c:orientation val="maxMin"/>
          <c:max val="0.93"/>
          <c:min val="0.76000000000000012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k-SK"/>
          </a:p>
        </c:txPr>
        <c:crossAx val="942506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6392996460434955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Graf_88!$A$3</c:f>
              <c:strCache>
                <c:ptCount val="1"/>
                <c:pt idx="0">
                  <c:v>Osobné autá (benzín)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Graf_88!$B$2:$K$2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Graf_88!$B$3:$K$3</c:f>
              <c:numCache>
                <c:formatCode>#\ ##0.0</c:formatCode>
                <c:ptCount val="10"/>
                <c:pt idx="0">
                  <c:v>500.10280785331412</c:v>
                </c:pt>
                <c:pt idx="1">
                  <c:v>471.20575506489934</c:v>
                </c:pt>
                <c:pt idx="2">
                  <c:v>469.33113452004653</c:v>
                </c:pt>
                <c:pt idx="3">
                  <c:v>470.32462614481693</c:v>
                </c:pt>
                <c:pt idx="4">
                  <c:v>473.94951975950386</c:v>
                </c:pt>
                <c:pt idx="5">
                  <c:v>458.40574252989217</c:v>
                </c:pt>
                <c:pt idx="6">
                  <c:v>449.00414660613683</c:v>
                </c:pt>
                <c:pt idx="7">
                  <c:v>426.59367699285781</c:v>
                </c:pt>
                <c:pt idx="8">
                  <c:v>415.76832489906661</c:v>
                </c:pt>
                <c:pt idx="9">
                  <c:v>409.53136008717638</c:v>
                </c:pt>
              </c:numCache>
            </c:numRef>
          </c:val>
        </c:ser>
        <c:ser>
          <c:idx val="8"/>
          <c:order val="1"/>
          <c:tx>
            <c:strRef>
              <c:f>Graf_88!$A$4</c:f>
              <c:strCache>
                <c:ptCount val="1"/>
                <c:pt idx="0">
                  <c:v>Osobné autá (nafta)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Graf_88!$B$2:$K$2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Graf_88!$B$4:$K$4</c:f>
              <c:numCache>
                <c:formatCode>#\ ##0.0</c:formatCode>
                <c:ptCount val="10"/>
                <c:pt idx="0">
                  <c:v>317.26671029064994</c:v>
                </c:pt>
                <c:pt idx="1">
                  <c:v>342.02375222135112</c:v>
                </c:pt>
                <c:pt idx="2">
                  <c:v>291.47691400249647</c:v>
                </c:pt>
                <c:pt idx="3">
                  <c:v>311.7293976784182</c:v>
                </c:pt>
                <c:pt idx="4">
                  <c:v>343.93643426411387</c:v>
                </c:pt>
                <c:pt idx="5">
                  <c:v>354.55765009807584</c:v>
                </c:pt>
                <c:pt idx="6">
                  <c:v>369.45976118984532</c:v>
                </c:pt>
                <c:pt idx="7">
                  <c:v>372.28661510301083</c:v>
                </c:pt>
                <c:pt idx="8">
                  <c:v>380.64922891711615</c:v>
                </c:pt>
                <c:pt idx="9">
                  <c:v>395.2419637385907</c:v>
                </c:pt>
              </c:numCache>
            </c:numRef>
          </c:val>
        </c:ser>
        <c:ser>
          <c:idx val="0"/>
          <c:order val="2"/>
          <c:tx>
            <c:strRef>
              <c:f>Graf_88!$A$5</c:f>
              <c:strCache>
                <c:ptCount val="1"/>
                <c:pt idx="0">
                  <c:v>Nákladné autá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Graf_88!$B$2:$K$2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Graf_88!$B$5:$K$5</c:f>
              <c:numCache>
                <c:formatCode>#\ ##0.0</c:formatCode>
                <c:ptCount val="10"/>
                <c:pt idx="0">
                  <c:v>329.13921600774268</c:v>
                </c:pt>
                <c:pt idx="1">
                  <c:v>325.03026105936607</c:v>
                </c:pt>
                <c:pt idx="2">
                  <c:v>256.33019397432236</c:v>
                </c:pt>
                <c:pt idx="3">
                  <c:v>320.45753736698987</c:v>
                </c:pt>
                <c:pt idx="4">
                  <c:v>341.8737779465315</c:v>
                </c:pt>
                <c:pt idx="5">
                  <c:v>385.42594134796349</c:v>
                </c:pt>
                <c:pt idx="6">
                  <c:v>428.22266649837627</c:v>
                </c:pt>
                <c:pt idx="7">
                  <c:v>487.80779416239841</c:v>
                </c:pt>
                <c:pt idx="8">
                  <c:v>538.09143687857636</c:v>
                </c:pt>
                <c:pt idx="9">
                  <c:v>571.06587299188936</c:v>
                </c:pt>
              </c:numCache>
            </c:numRef>
          </c:val>
        </c:ser>
        <c:ser>
          <c:idx val="1"/>
          <c:order val="3"/>
          <c:tx>
            <c:strRef>
              <c:f>Graf_88!$A$6</c:f>
              <c:strCache>
                <c:ptCount val="1"/>
                <c:pt idx="0">
                  <c:v>Mýto</c:v>
                </c:pt>
              </c:strCache>
            </c:strRef>
          </c:tx>
          <c:invertIfNegative val="0"/>
          <c:cat>
            <c:numRef>
              <c:f>Graf_88!$B$2:$K$2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Graf_88!$B$6:$K$6</c:f>
              <c:numCache>
                <c:formatCode>#\ ##0.0</c:formatCode>
                <c:ptCount val="10"/>
                <c:pt idx="0">
                  <c:v>59.625586521324095</c:v>
                </c:pt>
                <c:pt idx="1">
                  <c:v>59.625586521324088</c:v>
                </c:pt>
                <c:pt idx="2">
                  <c:v>46.235371247278891</c:v>
                </c:pt>
                <c:pt idx="3">
                  <c:v>46.577905394623684</c:v>
                </c:pt>
                <c:pt idx="4">
                  <c:v>44.846706913875622</c:v>
                </c:pt>
                <c:pt idx="5">
                  <c:v>45.447170057714928</c:v>
                </c:pt>
                <c:pt idx="6">
                  <c:v>59.102018283379422</c:v>
                </c:pt>
                <c:pt idx="7">
                  <c:v>71.703881723679856</c:v>
                </c:pt>
                <c:pt idx="8">
                  <c:v>71.634384641554959</c:v>
                </c:pt>
                <c:pt idx="9">
                  <c:v>77.701569985897649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044936"/>
        <c:axId val="892044544"/>
      </c:barChart>
      <c:lineChart>
        <c:grouping val="standard"/>
        <c:varyColors val="0"/>
        <c:ser>
          <c:idx val="2"/>
          <c:order val="4"/>
          <c:tx>
            <c:strRef>
              <c:f>Graf_88!$A$7</c:f>
              <c:strCache>
                <c:ptCount val="1"/>
                <c:pt idx="0">
                  <c:v>Výnos dane z benzínu a nafty</c:v>
                </c:pt>
              </c:strCache>
            </c:strRef>
          </c:tx>
          <c:marker>
            <c:symbol val="none"/>
          </c:marker>
          <c:cat>
            <c:numRef>
              <c:f>Graf_88!$B$2:$K$2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Graf_88!$B$7:$K$7</c:f>
              <c:numCache>
                <c:formatCode>#\ ##0.0</c:formatCode>
                <c:ptCount val="10"/>
                <c:pt idx="0">
                  <c:v>1127.7058248100002</c:v>
                </c:pt>
                <c:pt idx="1">
                  <c:v>1006.65329135</c:v>
                </c:pt>
                <c:pt idx="2">
                  <c:v>955.73617134000017</c:v>
                </c:pt>
                <c:pt idx="3">
                  <c:v>1063.7849849900001</c:v>
                </c:pt>
                <c:pt idx="4">
                  <c:v>1027.3010700999998</c:v>
                </c:pt>
                <c:pt idx="5">
                  <c:v>1036.3177650099999</c:v>
                </c:pt>
                <c:pt idx="6">
                  <c:v>1069.58802838</c:v>
                </c:pt>
                <c:pt idx="7">
                  <c:v>1129.8255899399996</c:v>
                </c:pt>
                <c:pt idx="8">
                  <c:v>1185.0265499125001</c:v>
                </c:pt>
                <c:pt idx="9">
                  <c:v>1222.09120355286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044936"/>
        <c:axId val="892044544"/>
      </c:lineChart>
      <c:catAx>
        <c:axId val="89204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k-SK"/>
          </a:p>
        </c:txPr>
        <c:crossAx val="892044544"/>
        <c:crosses val="autoZero"/>
        <c:auto val="1"/>
        <c:lblAlgn val="ctr"/>
        <c:lblOffset val="100"/>
        <c:noMultiLvlLbl val="0"/>
      </c:catAx>
      <c:valAx>
        <c:axId val="89204454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892044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8618716315025859E-2"/>
          <c:y val="0.79897104894043036"/>
          <c:w val="0.95138132231015426"/>
          <c:h val="0.189664325983577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9608632869811"/>
          <c:y val="5.6580884443573932E-2"/>
          <c:w val="0.86395992063492066"/>
          <c:h val="0.61281979166666656"/>
        </c:manualLayout>
      </c:layout>
      <c:lineChart>
        <c:grouping val="standard"/>
        <c:varyColors val="0"/>
        <c:ser>
          <c:idx val="0"/>
          <c:order val="0"/>
          <c:tx>
            <c:strRef>
              <c:f>Graf_89!$H$2</c:f>
              <c:strCache>
                <c:ptCount val="1"/>
                <c:pt idx="0">
                  <c:v>Benzín - výnos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Graf_89!$A$3:$A$146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Graf_89!$H$3:$H$146</c:f>
              <c:numCache>
                <c:formatCode>0.0%</c:formatCode>
                <c:ptCount val="144"/>
                <c:pt idx="0">
                  <c:v>0.44268471608100296</c:v>
                </c:pt>
                <c:pt idx="1">
                  <c:v>0.4541132501538595</c:v>
                </c:pt>
                <c:pt idx="2">
                  <c:v>0.43663638657716625</c:v>
                </c:pt>
                <c:pt idx="3">
                  <c:v>0.46000393731329703</c:v>
                </c:pt>
                <c:pt idx="4">
                  <c:v>0.45931068612193127</c:v>
                </c:pt>
                <c:pt idx="5">
                  <c:v>0.43373429743073427</c:v>
                </c:pt>
                <c:pt idx="6">
                  <c:v>0.4443912881846569</c:v>
                </c:pt>
                <c:pt idx="7">
                  <c:v>0.46010619790406448</c:v>
                </c:pt>
                <c:pt idx="8">
                  <c:v>0.46122535399217113</c:v>
                </c:pt>
                <c:pt idx="9">
                  <c:v>0.41570364740477139</c:v>
                </c:pt>
                <c:pt idx="10">
                  <c:v>0.41391123890494291</c:v>
                </c:pt>
                <c:pt idx="11">
                  <c:v>0.62871034376240953</c:v>
                </c:pt>
                <c:pt idx="12">
                  <c:v>0.45213412831666894</c:v>
                </c:pt>
                <c:pt idx="13">
                  <c:v>0.41777662474683153</c:v>
                </c:pt>
                <c:pt idx="14">
                  <c:v>0.40145198903280316</c:v>
                </c:pt>
                <c:pt idx="15">
                  <c:v>0.43458367925301689</c:v>
                </c:pt>
                <c:pt idx="16">
                  <c:v>0.41992990450760653</c:v>
                </c:pt>
                <c:pt idx="17">
                  <c:v>0.42978016670250357</c:v>
                </c:pt>
                <c:pt idx="18">
                  <c:v>0.48766200432472734</c:v>
                </c:pt>
                <c:pt idx="19">
                  <c:v>0.42404785124894973</c:v>
                </c:pt>
                <c:pt idx="20">
                  <c:v>0.40817872947411626</c:v>
                </c:pt>
                <c:pt idx="21">
                  <c:v>0.41407119213279425</c:v>
                </c:pt>
                <c:pt idx="22">
                  <c:v>0.39595377608197158</c:v>
                </c:pt>
                <c:pt idx="23">
                  <c:v>0.42943743318626326</c:v>
                </c:pt>
                <c:pt idx="24">
                  <c:v>0.41248078792260229</c:v>
                </c:pt>
                <c:pt idx="25">
                  <c:v>0.39150401166668874</c:v>
                </c:pt>
                <c:pt idx="26">
                  <c:v>0.4949196403359431</c:v>
                </c:pt>
                <c:pt idx="27">
                  <c:v>0.38535390020569477</c:v>
                </c:pt>
                <c:pt idx="28">
                  <c:v>0.41873629586067446</c:v>
                </c:pt>
                <c:pt idx="29">
                  <c:v>0.59270699049482489</c:v>
                </c:pt>
                <c:pt idx="30">
                  <c:v>0.40202073848904951</c:v>
                </c:pt>
                <c:pt idx="31">
                  <c:v>0.41672630258096954</c:v>
                </c:pt>
                <c:pt idx="32">
                  <c:v>0.38865457788346719</c:v>
                </c:pt>
                <c:pt idx="33">
                  <c:v>0.38949610688790093</c:v>
                </c:pt>
                <c:pt idx="34">
                  <c:v>0.39995537103695494</c:v>
                </c:pt>
                <c:pt idx="35">
                  <c:v>0.41119700801990561</c:v>
                </c:pt>
                <c:pt idx="36">
                  <c:v>0.42757832404584306</c:v>
                </c:pt>
                <c:pt idx="37">
                  <c:v>0.40970525499817739</c:v>
                </c:pt>
                <c:pt idx="38">
                  <c:v>0.41799737418671157</c:v>
                </c:pt>
                <c:pt idx="39">
                  <c:v>0.42212401330204691</c:v>
                </c:pt>
                <c:pt idx="40">
                  <c:v>0.41877984526630474</c:v>
                </c:pt>
                <c:pt idx="41">
                  <c:v>0.42797338397117446</c:v>
                </c:pt>
                <c:pt idx="42">
                  <c:v>0.51127072462125045</c:v>
                </c:pt>
                <c:pt idx="43">
                  <c:v>0.42181851610740928</c:v>
                </c:pt>
                <c:pt idx="44">
                  <c:v>0.41303738316600058</c:v>
                </c:pt>
                <c:pt idx="45">
                  <c:v>0.398719199285823</c:v>
                </c:pt>
                <c:pt idx="46">
                  <c:v>0.38720252131375577</c:v>
                </c:pt>
                <c:pt idx="47">
                  <c:v>0.41450901168547033</c:v>
                </c:pt>
                <c:pt idx="48">
                  <c:v>0.45751704904200685</c:v>
                </c:pt>
                <c:pt idx="49">
                  <c:v>0.40249791765598564</c:v>
                </c:pt>
                <c:pt idx="50">
                  <c:v>0.41449269684192919</c:v>
                </c:pt>
                <c:pt idx="51">
                  <c:v>0.42930167983541423</c:v>
                </c:pt>
                <c:pt idx="52">
                  <c:v>0.42442099483524481</c:v>
                </c:pt>
                <c:pt idx="53">
                  <c:v>0.41920629534517639</c:v>
                </c:pt>
                <c:pt idx="54">
                  <c:v>0.42679520684249272</c:v>
                </c:pt>
                <c:pt idx="55">
                  <c:v>0.42817650818500147</c:v>
                </c:pt>
                <c:pt idx="56">
                  <c:v>0.41216075584727929</c:v>
                </c:pt>
                <c:pt idx="57">
                  <c:v>0.40272790328170466</c:v>
                </c:pt>
                <c:pt idx="58">
                  <c:v>0.40117846000868446</c:v>
                </c:pt>
                <c:pt idx="59">
                  <c:v>0.43538451955434992</c:v>
                </c:pt>
                <c:pt idx="60">
                  <c:v>0.39993041139991264</c:v>
                </c:pt>
                <c:pt idx="61">
                  <c:v>0.3733784985593443</c:v>
                </c:pt>
                <c:pt idx="62">
                  <c:v>0.37025542848021309</c:v>
                </c:pt>
                <c:pt idx="63">
                  <c:v>0.37608468815373841</c:v>
                </c:pt>
                <c:pt idx="64">
                  <c:v>0.38261129923298659</c:v>
                </c:pt>
                <c:pt idx="65">
                  <c:v>0.37890672303992329</c:v>
                </c:pt>
                <c:pt idx="66">
                  <c:v>0.37770892318421212</c:v>
                </c:pt>
                <c:pt idx="67">
                  <c:v>0.37622980723510485</c:v>
                </c:pt>
                <c:pt idx="68">
                  <c:v>0.35274272990079653</c:v>
                </c:pt>
                <c:pt idx="69">
                  <c:v>0.3604695400002319</c:v>
                </c:pt>
                <c:pt idx="70">
                  <c:v>0.35752879873171789</c:v>
                </c:pt>
                <c:pt idx="71">
                  <c:v>0.38386150727551938</c:v>
                </c:pt>
                <c:pt idx="72">
                  <c:v>0.38279265254189893</c:v>
                </c:pt>
                <c:pt idx="73">
                  <c:v>0.36873645700734703</c:v>
                </c:pt>
                <c:pt idx="74">
                  <c:v>0.34706523254205385</c:v>
                </c:pt>
                <c:pt idx="75">
                  <c:v>0.36659630727012404</c:v>
                </c:pt>
                <c:pt idx="76">
                  <c:v>0.3745511493183043</c:v>
                </c:pt>
                <c:pt idx="77">
                  <c:v>0.35801742190993741</c:v>
                </c:pt>
                <c:pt idx="78">
                  <c:v>0.36644960190202674</c:v>
                </c:pt>
                <c:pt idx="79">
                  <c:v>0.3561325656730957</c:v>
                </c:pt>
                <c:pt idx="80">
                  <c:v>0.35376288632284469</c:v>
                </c:pt>
                <c:pt idx="81">
                  <c:v>0.3348756907031209</c:v>
                </c:pt>
                <c:pt idx="82">
                  <c:v>0.34748776734885001</c:v>
                </c:pt>
                <c:pt idx="83">
                  <c:v>0.37835832958731441</c:v>
                </c:pt>
                <c:pt idx="84">
                  <c:v>0.35970671110532321</c:v>
                </c:pt>
                <c:pt idx="85">
                  <c:v>0.34686174516947277</c:v>
                </c:pt>
                <c:pt idx="86">
                  <c:v>0.35168278872622183</c:v>
                </c:pt>
                <c:pt idx="87">
                  <c:v>0.34265423055219263</c:v>
                </c:pt>
                <c:pt idx="88">
                  <c:v>0.35263702480645298</c:v>
                </c:pt>
                <c:pt idx="89">
                  <c:v>0.35569413607974265</c:v>
                </c:pt>
                <c:pt idx="90">
                  <c:v>0.33551876578879697</c:v>
                </c:pt>
                <c:pt idx="91">
                  <c:v>0.35017308219645871</c:v>
                </c:pt>
                <c:pt idx="92">
                  <c:v>0.33448442875877427</c:v>
                </c:pt>
                <c:pt idx="93">
                  <c:v>0.32279168323960361</c:v>
                </c:pt>
                <c:pt idx="94">
                  <c:v>0.33261856705169174</c:v>
                </c:pt>
                <c:pt idx="95">
                  <c:v>0.35645264660157344</c:v>
                </c:pt>
                <c:pt idx="96">
                  <c:v>0.35953192849530818</c:v>
                </c:pt>
                <c:pt idx="97">
                  <c:v>0.33672492723830977</c:v>
                </c:pt>
                <c:pt idx="98">
                  <c:v>0.33130103508139791</c:v>
                </c:pt>
                <c:pt idx="99">
                  <c:v>0.34472583785744726</c:v>
                </c:pt>
                <c:pt idx="100">
                  <c:v>0.34524475137327332</c:v>
                </c:pt>
                <c:pt idx="101">
                  <c:v>0.33211688529074668</c:v>
                </c:pt>
                <c:pt idx="102">
                  <c:v>0.32418470165199909</c:v>
                </c:pt>
                <c:pt idx="103">
                  <c:v>0.33629396840778886</c:v>
                </c:pt>
                <c:pt idx="104">
                  <c:v>0.31819981507022921</c:v>
                </c:pt>
                <c:pt idx="105">
                  <c:v>0.30693990512962177</c:v>
                </c:pt>
                <c:pt idx="106">
                  <c:v>0.30805487356988875</c:v>
                </c:pt>
                <c:pt idx="107">
                  <c:v>0.33798762515436326</c:v>
                </c:pt>
                <c:pt idx="108">
                  <c:v>0.33525278817324139</c:v>
                </c:pt>
                <c:pt idx="109">
                  <c:v>0.32564725121762111</c:v>
                </c:pt>
                <c:pt idx="110">
                  <c:v>0.30781304275857285</c:v>
                </c:pt>
                <c:pt idx="111">
                  <c:v>0.32159254817876387</c:v>
                </c:pt>
                <c:pt idx="112">
                  <c:v>0.33466505036404387</c:v>
                </c:pt>
                <c:pt idx="113">
                  <c:v>0.31802558430250177</c:v>
                </c:pt>
                <c:pt idx="114">
                  <c:v>0.3112260026504553</c:v>
                </c:pt>
                <c:pt idx="115">
                  <c:v>0.32689343348279265</c:v>
                </c:pt>
                <c:pt idx="116">
                  <c:v>0.30956166770140869</c:v>
                </c:pt>
                <c:pt idx="117">
                  <c:v>0.30603523170192037</c:v>
                </c:pt>
                <c:pt idx="118">
                  <c:v>0.29880400152423464</c:v>
                </c:pt>
                <c:pt idx="119">
                  <c:v>0.32908682623902868</c:v>
                </c:pt>
                <c:pt idx="120">
                  <c:v>0.32612976451560471</c:v>
                </c:pt>
                <c:pt idx="121">
                  <c:v>0.31105257389450791</c:v>
                </c:pt>
                <c:pt idx="122">
                  <c:v>0.31621830003857337</c:v>
                </c:pt>
                <c:pt idx="123">
                  <c:v>0.30975205968947866</c:v>
                </c:pt>
                <c:pt idx="124">
                  <c:v>0.32340455574502108</c:v>
                </c:pt>
                <c:pt idx="125">
                  <c:v>0.31542248484958796</c:v>
                </c:pt>
                <c:pt idx="126">
                  <c:v>0.31159976167767822</c:v>
                </c:pt>
                <c:pt idx="127">
                  <c:v>0.32451648643131137</c:v>
                </c:pt>
                <c:pt idx="128">
                  <c:v>0.30537376410821498</c:v>
                </c:pt>
                <c:pt idx="129">
                  <c:v>0.30379055712179054</c:v>
                </c:pt>
                <c:pt idx="130">
                  <c:v>0.29437499084508367</c:v>
                </c:pt>
                <c:pt idx="131">
                  <c:v>0.31782170063841603</c:v>
                </c:pt>
                <c:pt idx="132">
                  <c:v>0.31662842753916065</c:v>
                </c:pt>
                <c:pt idx="133">
                  <c:v>0.30784418078546161</c:v>
                </c:pt>
                <c:pt idx="134">
                  <c:v>0.29551888868749737</c:v>
                </c:pt>
                <c:pt idx="135">
                  <c:v>0.31595087598395388</c:v>
                </c:pt>
                <c:pt idx="136">
                  <c:v>0.31651714913067125</c:v>
                </c:pt>
                <c:pt idx="137">
                  <c:v>0.31066768055623595</c:v>
                </c:pt>
                <c:pt idx="138">
                  <c:v>0.30999145085861779</c:v>
                </c:pt>
                <c:pt idx="139">
                  <c:v>0.3142049270081132</c:v>
                </c:pt>
                <c:pt idx="140">
                  <c:v>0.30305742215302328</c:v>
                </c:pt>
                <c:pt idx="141">
                  <c:v>0.29418965892977689</c:v>
                </c:pt>
                <c:pt idx="142">
                  <c:v>0.29253802108083754</c:v>
                </c:pt>
                <c:pt idx="143">
                  <c:v>0.31545355107813744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Graf_89!$I$2</c:f>
              <c:strCache>
                <c:ptCount val="1"/>
                <c:pt idx="0">
                  <c:v>Nafta - výnos (%)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Graf_89!$A$3:$A$146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Graf_89!$I$3:$I$146</c:f>
              <c:numCache>
                <c:formatCode>0.0%</c:formatCode>
                <c:ptCount val="144"/>
                <c:pt idx="0">
                  <c:v>0.5573152839189971</c:v>
                </c:pt>
                <c:pt idx="1">
                  <c:v>0.5458867498461405</c:v>
                </c:pt>
                <c:pt idx="2">
                  <c:v>0.5633636134228337</c:v>
                </c:pt>
                <c:pt idx="3">
                  <c:v>0.53999606268670286</c:v>
                </c:pt>
                <c:pt idx="4">
                  <c:v>0.54068931387806862</c:v>
                </c:pt>
                <c:pt idx="5">
                  <c:v>0.56626570256926567</c:v>
                </c:pt>
                <c:pt idx="6">
                  <c:v>0.55560871181534299</c:v>
                </c:pt>
                <c:pt idx="7">
                  <c:v>0.53989380209593552</c:v>
                </c:pt>
                <c:pt idx="8">
                  <c:v>0.53877464600782887</c:v>
                </c:pt>
                <c:pt idx="9">
                  <c:v>0.58429635259522872</c:v>
                </c:pt>
                <c:pt idx="10">
                  <c:v>0.58608876109505703</c:v>
                </c:pt>
                <c:pt idx="11">
                  <c:v>0.37128965623759036</c:v>
                </c:pt>
                <c:pt idx="12">
                  <c:v>0.54786587168333112</c:v>
                </c:pt>
                <c:pt idx="13">
                  <c:v>0.58222337525316847</c:v>
                </c:pt>
                <c:pt idx="14">
                  <c:v>0.59854801096719679</c:v>
                </c:pt>
                <c:pt idx="15">
                  <c:v>0.56541632074698311</c:v>
                </c:pt>
                <c:pt idx="16">
                  <c:v>0.58007009549239352</c:v>
                </c:pt>
                <c:pt idx="17">
                  <c:v>0.57021983329749648</c:v>
                </c:pt>
                <c:pt idx="18">
                  <c:v>0.51233799567527272</c:v>
                </c:pt>
                <c:pt idx="19">
                  <c:v>0.57595214875105016</c:v>
                </c:pt>
                <c:pt idx="20">
                  <c:v>0.59182127052588374</c:v>
                </c:pt>
                <c:pt idx="21">
                  <c:v>0.58592880786720569</c:v>
                </c:pt>
                <c:pt idx="22">
                  <c:v>0.60404622391802854</c:v>
                </c:pt>
                <c:pt idx="23">
                  <c:v>0.57056256681373685</c:v>
                </c:pt>
                <c:pt idx="24">
                  <c:v>0.58751921207739777</c:v>
                </c:pt>
                <c:pt idx="25">
                  <c:v>0.60849598833331131</c:v>
                </c:pt>
                <c:pt idx="26">
                  <c:v>0.50508035966405695</c:v>
                </c:pt>
                <c:pt idx="27">
                  <c:v>0.61464609979430529</c:v>
                </c:pt>
                <c:pt idx="28">
                  <c:v>0.58126370413932549</c:v>
                </c:pt>
                <c:pt idx="29">
                  <c:v>0.40729300950517516</c:v>
                </c:pt>
                <c:pt idx="30">
                  <c:v>0.5979792615109506</c:v>
                </c:pt>
                <c:pt idx="31">
                  <c:v>0.58327369741903035</c:v>
                </c:pt>
                <c:pt idx="32">
                  <c:v>0.61134542211653287</c:v>
                </c:pt>
                <c:pt idx="33">
                  <c:v>0.61050389311209907</c:v>
                </c:pt>
                <c:pt idx="34">
                  <c:v>0.600044628963045</c:v>
                </c:pt>
                <c:pt idx="35">
                  <c:v>0.58880299198009434</c:v>
                </c:pt>
                <c:pt idx="36">
                  <c:v>0.57242167595415694</c:v>
                </c:pt>
                <c:pt idx="37">
                  <c:v>0.59029474500182266</c:v>
                </c:pt>
                <c:pt idx="38">
                  <c:v>0.58200262581328843</c:v>
                </c:pt>
                <c:pt idx="39">
                  <c:v>0.57787598669795315</c:v>
                </c:pt>
                <c:pt idx="40">
                  <c:v>0.58122015473369537</c:v>
                </c:pt>
                <c:pt idx="41">
                  <c:v>0.57202661602882554</c:v>
                </c:pt>
                <c:pt idx="42">
                  <c:v>0.48872927537874961</c:v>
                </c:pt>
                <c:pt idx="43">
                  <c:v>0.57818148389259061</c:v>
                </c:pt>
                <c:pt idx="44">
                  <c:v>0.58696261683399953</c:v>
                </c:pt>
                <c:pt idx="45">
                  <c:v>0.60128080071417689</c:v>
                </c:pt>
                <c:pt idx="46">
                  <c:v>0.61279747868624435</c:v>
                </c:pt>
                <c:pt idx="47">
                  <c:v>0.58549098831452961</c:v>
                </c:pt>
                <c:pt idx="48">
                  <c:v>0.54248295095799315</c:v>
                </c:pt>
                <c:pt idx="49">
                  <c:v>0.59750208234401425</c:v>
                </c:pt>
                <c:pt idx="50">
                  <c:v>0.58550730315807087</c:v>
                </c:pt>
                <c:pt idx="51">
                  <c:v>0.57069832016458588</c:v>
                </c:pt>
                <c:pt idx="52">
                  <c:v>0.57557900516475513</c:v>
                </c:pt>
                <c:pt idx="53">
                  <c:v>0.58079370465482372</c:v>
                </c:pt>
                <c:pt idx="54">
                  <c:v>0.57320479315750728</c:v>
                </c:pt>
                <c:pt idx="55">
                  <c:v>0.57182349181499847</c:v>
                </c:pt>
                <c:pt idx="56">
                  <c:v>0.58783924415272082</c:v>
                </c:pt>
                <c:pt idx="57">
                  <c:v>0.59727209671829529</c:v>
                </c:pt>
                <c:pt idx="58">
                  <c:v>0.5988215399913156</c:v>
                </c:pt>
                <c:pt idx="59">
                  <c:v>0.56461548044565002</c:v>
                </c:pt>
                <c:pt idx="60">
                  <c:v>0.6000695886000873</c:v>
                </c:pt>
                <c:pt idx="61">
                  <c:v>0.62662150144065576</c:v>
                </c:pt>
                <c:pt idx="62">
                  <c:v>0.62974457151978702</c:v>
                </c:pt>
                <c:pt idx="63">
                  <c:v>0.62391531184626159</c:v>
                </c:pt>
                <c:pt idx="64">
                  <c:v>0.61738870076701347</c:v>
                </c:pt>
                <c:pt idx="65">
                  <c:v>0.62109327696007666</c:v>
                </c:pt>
                <c:pt idx="66">
                  <c:v>0.62229107681578788</c:v>
                </c:pt>
                <c:pt idx="67">
                  <c:v>0.62377019276489509</c:v>
                </c:pt>
                <c:pt idx="68">
                  <c:v>0.64725727009920353</c:v>
                </c:pt>
                <c:pt idx="69">
                  <c:v>0.63953045999976799</c:v>
                </c:pt>
                <c:pt idx="70">
                  <c:v>0.64247120126828205</c:v>
                </c:pt>
                <c:pt idx="71">
                  <c:v>0.61613849272448062</c:v>
                </c:pt>
                <c:pt idx="72">
                  <c:v>0.61720734745810113</c:v>
                </c:pt>
                <c:pt idx="73">
                  <c:v>0.63126354299265297</c:v>
                </c:pt>
                <c:pt idx="74">
                  <c:v>0.65293476745794621</c:v>
                </c:pt>
                <c:pt idx="75">
                  <c:v>0.63340369272987607</c:v>
                </c:pt>
                <c:pt idx="76">
                  <c:v>0.62544885068169565</c:v>
                </c:pt>
                <c:pt idx="77">
                  <c:v>0.64198257809006254</c:v>
                </c:pt>
                <c:pt idx="78">
                  <c:v>0.63355039809797331</c:v>
                </c:pt>
                <c:pt idx="79">
                  <c:v>0.6438674343269043</c:v>
                </c:pt>
                <c:pt idx="80">
                  <c:v>0.64623711367715531</c:v>
                </c:pt>
                <c:pt idx="81">
                  <c:v>0.66512430929687916</c:v>
                </c:pt>
                <c:pt idx="82">
                  <c:v>0.6525122326511501</c:v>
                </c:pt>
                <c:pt idx="83">
                  <c:v>0.62164167041268559</c:v>
                </c:pt>
                <c:pt idx="84">
                  <c:v>0.64029328889467674</c:v>
                </c:pt>
                <c:pt idx="85">
                  <c:v>0.65313825483052723</c:v>
                </c:pt>
                <c:pt idx="86">
                  <c:v>0.64831721127377817</c:v>
                </c:pt>
                <c:pt idx="87">
                  <c:v>0.65734576944780743</c:v>
                </c:pt>
                <c:pt idx="88">
                  <c:v>0.64736297519354702</c:v>
                </c:pt>
                <c:pt idx="89">
                  <c:v>0.64430586392025735</c:v>
                </c:pt>
                <c:pt idx="90">
                  <c:v>0.66448123421120309</c:v>
                </c:pt>
                <c:pt idx="91">
                  <c:v>0.64982691780354129</c:v>
                </c:pt>
                <c:pt idx="92">
                  <c:v>0.66551557124122573</c:v>
                </c:pt>
                <c:pt idx="93">
                  <c:v>0.67720831676039639</c:v>
                </c:pt>
                <c:pt idx="94">
                  <c:v>0.66738143294830821</c:v>
                </c:pt>
                <c:pt idx="95">
                  <c:v>0.6435473533984265</c:v>
                </c:pt>
                <c:pt idx="96">
                  <c:v>0.64046807150469176</c:v>
                </c:pt>
                <c:pt idx="97">
                  <c:v>0.66327507276169029</c:v>
                </c:pt>
                <c:pt idx="98">
                  <c:v>0.66869896491860215</c:v>
                </c:pt>
                <c:pt idx="99">
                  <c:v>0.65527416214255274</c:v>
                </c:pt>
                <c:pt idx="100">
                  <c:v>0.65475524862672674</c:v>
                </c:pt>
                <c:pt idx="101">
                  <c:v>0.66788311470925321</c:v>
                </c:pt>
                <c:pt idx="102">
                  <c:v>0.67581529834800091</c:v>
                </c:pt>
                <c:pt idx="103">
                  <c:v>0.6637060315922112</c:v>
                </c:pt>
                <c:pt idx="104">
                  <c:v>0.6818001849297709</c:v>
                </c:pt>
                <c:pt idx="105">
                  <c:v>0.69306009487037823</c:v>
                </c:pt>
                <c:pt idx="106">
                  <c:v>0.6919451264301113</c:v>
                </c:pt>
                <c:pt idx="107">
                  <c:v>0.66201237484563669</c:v>
                </c:pt>
                <c:pt idx="108">
                  <c:v>0.66474721182675867</c:v>
                </c:pt>
                <c:pt idx="109">
                  <c:v>0.67435274878237883</c:v>
                </c:pt>
                <c:pt idx="110">
                  <c:v>0.69218695724142709</c:v>
                </c:pt>
                <c:pt idx="111">
                  <c:v>0.67840745182123618</c:v>
                </c:pt>
                <c:pt idx="112">
                  <c:v>0.66533494963595607</c:v>
                </c:pt>
                <c:pt idx="113">
                  <c:v>0.68197441569749828</c:v>
                </c:pt>
                <c:pt idx="114">
                  <c:v>0.68877399734954481</c:v>
                </c:pt>
                <c:pt idx="115">
                  <c:v>0.67310656651720735</c:v>
                </c:pt>
                <c:pt idx="116">
                  <c:v>0.69043833229859142</c:v>
                </c:pt>
                <c:pt idx="117">
                  <c:v>0.69396476829807963</c:v>
                </c:pt>
                <c:pt idx="118">
                  <c:v>0.70119599847576541</c:v>
                </c:pt>
                <c:pt idx="119">
                  <c:v>0.67091317376097137</c:v>
                </c:pt>
                <c:pt idx="120">
                  <c:v>0.6738702354843954</c:v>
                </c:pt>
                <c:pt idx="121">
                  <c:v>0.68894742610549209</c:v>
                </c:pt>
                <c:pt idx="122">
                  <c:v>0.68378169996142657</c:v>
                </c:pt>
                <c:pt idx="123">
                  <c:v>0.69024794031052139</c:v>
                </c:pt>
                <c:pt idx="124">
                  <c:v>0.67659544425497886</c:v>
                </c:pt>
                <c:pt idx="125">
                  <c:v>0.6845775151504121</c:v>
                </c:pt>
                <c:pt idx="126">
                  <c:v>0.68840023832232178</c:v>
                </c:pt>
                <c:pt idx="127">
                  <c:v>0.67548351356868852</c:v>
                </c:pt>
                <c:pt idx="128">
                  <c:v>0.69462623589178507</c:v>
                </c:pt>
                <c:pt idx="129">
                  <c:v>0.69620944287820952</c:v>
                </c:pt>
                <c:pt idx="130">
                  <c:v>0.70562500915491633</c:v>
                </c:pt>
                <c:pt idx="131">
                  <c:v>0.68217829936158392</c:v>
                </c:pt>
                <c:pt idx="132">
                  <c:v>0.68337157246083935</c:v>
                </c:pt>
                <c:pt idx="133">
                  <c:v>0.69215581921453828</c:v>
                </c:pt>
                <c:pt idx="134">
                  <c:v>0.70448111131250268</c:v>
                </c:pt>
                <c:pt idx="135">
                  <c:v>0.68404912401604623</c:v>
                </c:pt>
                <c:pt idx="136">
                  <c:v>0.6834828508693287</c:v>
                </c:pt>
                <c:pt idx="137">
                  <c:v>0.68933231944376416</c:v>
                </c:pt>
                <c:pt idx="138">
                  <c:v>0.69000854914138221</c:v>
                </c:pt>
                <c:pt idx="139">
                  <c:v>0.68579507299188669</c:v>
                </c:pt>
                <c:pt idx="140">
                  <c:v>0.69694257784697677</c:v>
                </c:pt>
                <c:pt idx="141">
                  <c:v>0.70581034107022311</c:v>
                </c:pt>
                <c:pt idx="142">
                  <c:v>0.70746197891916252</c:v>
                </c:pt>
                <c:pt idx="143">
                  <c:v>0.68454644892186256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Graf_89!$J$2</c:f>
              <c:strCache>
                <c:ptCount val="1"/>
                <c:pt idx="0">
                  <c:v>Benzín - spotreba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Graf_89!$A$3:$A$146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Graf_89!$J$3:$J$146</c:f>
              <c:numCache>
                <c:formatCode>0.0%</c:formatCode>
                <c:ptCount val="144"/>
                <c:pt idx="0">
                  <c:v>0.42629601532487227</c:v>
                </c:pt>
                <c:pt idx="1">
                  <c:v>0.4377059856976484</c:v>
                </c:pt>
                <c:pt idx="2">
                  <c:v>0.42861633712769959</c:v>
                </c:pt>
                <c:pt idx="3">
                  <c:v>0.4438897294935078</c:v>
                </c:pt>
                <c:pt idx="4">
                  <c:v>0.44274997026243784</c:v>
                </c:pt>
                <c:pt idx="5">
                  <c:v>0.41729725369936677</c:v>
                </c:pt>
                <c:pt idx="6">
                  <c:v>0.42804954570624737</c:v>
                </c:pt>
                <c:pt idx="7">
                  <c:v>0.44235091514896713</c:v>
                </c:pt>
                <c:pt idx="8">
                  <c:v>0.44110443195391791</c:v>
                </c:pt>
                <c:pt idx="9">
                  <c:v>0.39101744909388797</c:v>
                </c:pt>
                <c:pt idx="10">
                  <c:v>0.38955320771049678</c:v>
                </c:pt>
                <c:pt idx="11">
                  <c:v>0.61497337614333036</c:v>
                </c:pt>
                <c:pt idx="12">
                  <c:v>0.42615071865781656</c:v>
                </c:pt>
                <c:pt idx="13">
                  <c:v>0.39244292749203846</c:v>
                </c:pt>
                <c:pt idx="14">
                  <c:v>0.37693711944905395</c:v>
                </c:pt>
                <c:pt idx="15">
                  <c:v>0.40883563436824011</c:v>
                </c:pt>
                <c:pt idx="16">
                  <c:v>0.39460546898662746</c:v>
                </c:pt>
                <c:pt idx="17">
                  <c:v>0.42336935269611475</c:v>
                </c:pt>
                <c:pt idx="18">
                  <c:v>0.46482634057954875</c:v>
                </c:pt>
                <c:pt idx="19">
                  <c:v>0.39853404977814161</c:v>
                </c:pt>
                <c:pt idx="20">
                  <c:v>0.38239480352839328</c:v>
                </c:pt>
                <c:pt idx="21">
                  <c:v>0.38902799390049719</c:v>
                </c:pt>
                <c:pt idx="22">
                  <c:v>0.37205677750636573</c:v>
                </c:pt>
                <c:pt idx="23">
                  <c:v>0.40464492263045637</c:v>
                </c:pt>
                <c:pt idx="24">
                  <c:v>0.39350422978663252</c:v>
                </c:pt>
                <c:pt idx="25">
                  <c:v>0.37295058585508928</c:v>
                </c:pt>
                <c:pt idx="26">
                  <c:v>0.47885178197247164</c:v>
                </c:pt>
                <c:pt idx="27">
                  <c:v>0.36690633595262023</c:v>
                </c:pt>
                <c:pt idx="28">
                  <c:v>0.39840858066602242</c:v>
                </c:pt>
                <c:pt idx="29">
                  <c:v>0.57799859956074473</c:v>
                </c:pt>
                <c:pt idx="30">
                  <c:v>0.37884286617174795</c:v>
                </c:pt>
                <c:pt idx="31">
                  <c:v>0.39333072242988154</c:v>
                </c:pt>
                <c:pt idx="32">
                  <c:v>0.36592819922432235</c:v>
                </c:pt>
                <c:pt idx="33">
                  <c:v>0.36637510258833134</c:v>
                </c:pt>
                <c:pt idx="34">
                  <c:v>0.37604546347316892</c:v>
                </c:pt>
                <c:pt idx="35">
                  <c:v>0.38859810570792841</c:v>
                </c:pt>
                <c:pt idx="36">
                  <c:v>0.4020086251323709</c:v>
                </c:pt>
                <c:pt idx="37">
                  <c:v>0.3903049522298998</c:v>
                </c:pt>
                <c:pt idx="38">
                  <c:v>0.39759310168896145</c:v>
                </c:pt>
                <c:pt idx="39">
                  <c:v>0.40235873569309299</c:v>
                </c:pt>
                <c:pt idx="40">
                  <c:v>0.39867677695018117</c:v>
                </c:pt>
                <c:pt idx="41">
                  <c:v>0.40785982526220399</c:v>
                </c:pt>
                <c:pt idx="42">
                  <c:v>0.49372511806908764</c:v>
                </c:pt>
                <c:pt idx="43">
                  <c:v>0.40105314263388225</c:v>
                </c:pt>
                <c:pt idx="44">
                  <c:v>0.3927966970750536</c:v>
                </c:pt>
                <c:pt idx="45">
                  <c:v>0.37884376493607852</c:v>
                </c:pt>
                <c:pt idx="46">
                  <c:v>0.37150532069124337</c:v>
                </c:pt>
                <c:pt idx="47">
                  <c:v>0.39468893332452554</c:v>
                </c:pt>
                <c:pt idx="48">
                  <c:v>0.43695882082136411</c:v>
                </c:pt>
                <c:pt idx="49">
                  <c:v>0.32179988159587858</c:v>
                </c:pt>
                <c:pt idx="50">
                  <c:v>0.3329249467061331</c:v>
                </c:pt>
                <c:pt idx="51">
                  <c:v>0.34636607334556024</c:v>
                </c:pt>
                <c:pt idx="52">
                  <c:v>0.34198733483841404</c:v>
                </c:pt>
                <c:pt idx="53">
                  <c:v>0.33869878459243419</c:v>
                </c:pt>
                <c:pt idx="54">
                  <c:v>0.34480717805778532</c:v>
                </c:pt>
                <c:pt idx="55">
                  <c:v>0.34537493265616265</c:v>
                </c:pt>
                <c:pt idx="56">
                  <c:v>0.33022725348144721</c:v>
                </c:pt>
                <c:pt idx="57">
                  <c:v>0.32174476761450566</c:v>
                </c:pt>
                <c:pt idx="58">
                  <c:v>0.32359959861565207</c:v>
                </c:pt>
                <c:pt idx="59">
                  <c:v>0.35704186180132541</c:v>
                </c:pt>
                <c:pt idx="60">
                  <c:v>0.32139153174519186</c:v>
                </c:pt>
                <c:pt idx="61">
                  <c:v>0.29890158596284855</c:v>
                </c:pt>
                <c:pt idx="62">
                  <c:v>0.29605425717643569</c:v>
                </c:pt>
                <c:pt idx="63">
                  <c:v>0.30120298848807969</c:v>
                </c:pt>
                <c:pt idx="64">
                  <c:v>0.30714791352559284</c:v>
                </c:pt>
                <c:pt idx="65">
                  <c:v>0.30387612386122015</c:v>
                </c:pt>
                <c:pt idx="66">
                  <c:v>0.30277414235482736</c:v>
                </c:pt>
                <c:pt idx="67">
                  <c:v>0.30137753535277212</c:v>
                </c:pt>
                <c:pt idx="68">
                  <c:v>0.28060721959393048</c:v>
                </c:pt>
                <c:pt idx="69">
                  <c:v>0.28717207207554285</c:v>
                </c:pt>
                <c:pt idx="70">
                  <c:v>0.28425459557426191</c:v>
                </c:pt>
                <c:pt idx="71">
                  <c:v>0.30801413431018648</c:v>
                </c:pt>
                <c:pt idx="72">
                  <c:v>0.30738252022032014</c:v>
                </c:pt>
                <c:pt idx="73">
                  <c:v>0.29488336057396364</c:v>
                </c:pt>
                <c:pt idx="74">
                  <c:v>0.27551072749231753</c:v>
                </c:pt>
                <c:pt idx="75">
                  <c:v>0.29278463592057202</c:v>
                </c:pt>
                <c:pt idx="76">
                  <c:v>0.29998063034394973</c:v>
                </c:pt>
                <c:pt idx="77">
                  <c:v>0.28499714138301285</c:v>
                </c:pt>
                <c:pt idx="78">
                  <c:v>0.29260403874096369</c:v>
                </c:pt>
                <c:pt idx="79">
                  <c:v>0.28320204053303721</c:v>
                </c:pt>
                <c:pt idx="80">
                  <c:v>0.28118284878663485</c:v>
                </c:pt>
                <c:pt idx="81">
                  <c:v>0.26484537476962616</c:v>
                </c:pt>
                <c:pt idx="82">
                  <c:v>0.27526267811735355</c:v>
                </c:pt>
                <c:pt idx="83">
                  <c:v>0.30348041121333852</c:v>
                </c:pt>
                <c:pt idx="84">
                  <c:v>0.2868268021774078</c:v>
                </c:pt>
                <c:pt idx="85">
                  <c:v>0.27537898339042194</c:v>
                </c:pt>
                <c:pt idx="86">
                  <c:v>0.27955133091259809</c:v>
                </c:pt>
                <c:pt idx="87">
                  <c:v>0.27156707104787586</c:v>
                </c:pt>
                <c:pt idx="88">
                  <c:v>0.28030386624384379</c:v>
                </c:pt>
                <c:pt idx="89">
                  <c:v>0.28278644929438551</c:v>
                </c:pt>
                <c:pt idx="90">
                  <c:v>0.26494633006434687</c:v>
                </c:pt>
                <c:pt idx="91">
                  <c:v>0.27812923821102797</c:v>
                </c:pt>
                <c:pt idx="92">
                  <c:v>0.25914183665734641</c:v>
                </c:pt>
                <c:pt idx="93">
                  <c:v>0.25431729291075705</c:v>
                </c:pt>
                <c:pt idx="94">
                  <c:v>0.26280230597769</c:v>
                </c:pt>
                <c:pt idx="95">
                  <c:v>0.28392071534794489</c:v>
                </c:pt>
                <c:pt idx="96">
                  <c:v>0.28657612898134183</c:v>
                </c:pt>
                <c:pt idx="97">
                  <c:v>0.26645420919754365</c:v>
                </c:pt>
                <c:pt idx="98">
                  <c:v>0.26168638060850563</c:v>
                </c:pt>
                <c:pt idx="99">
                  <c:v>0.27345141355995184</c:v>
                </c:pt>
                <c:pt idx="100">
                  <c:v>0.27385011153153482</c:v>
                </c:pt>
                <c:pt idx="101">
                  <c:v>0.26239107952101626</c:v>
                </c:pt>
                <c:pt idx="102">
                  <c:v>0.25551065370005133</c:v>
                </c:pt>
                <c:pt idx="103">
                  <c:v>0.26605031892762315</c:v>
                </c:pt>
                <c:pt idx="104">
                  <c:v>0.25030616418235457</c:v>
                </c:pt>
                <c:pt idx="105">
                  <c:v>0.24060474930120973</c:v>
                </c:pt>
                <c:pt idx="106">
                  <c:v>0.24162834336255495</c:v>
                </c:pt>
                <c:pt idx="107">
                  <c:v>0.26767627093990803</c:v>
                </c:pt>
                <c:pt idx="108">
                  <c:v>0.26526250490654313</c:v>
                </c:pt>
                <c:pt idx="109">
                  <c:v>0.25680475209873382</c:v>
                </c:pt>
                <c:pt idx="110">
                  <c:v>0.24135213418582752</c:v>
                </c:pt>
                <c:pt idx="111">
                  <c:v>0.25324917299667243</c:v>
                </c:pt>
                <c:pt idx="112">
                  <c:v>0.26464439939561479</c:v>
                </c:pt>
                <c:pt idx="113">
                  <c:v>0.25015454190282721</c:v>
                </c:pt>
                <c:pt idx="114">
                  <c:v>0.24429929006824538</c:v>
                </c:pt>
                <c:pt idx="115">
                  <c:v>0.2579142569044835</c:v>
                </c:pt>
                <c:pt idx="116">
                  <c:v>0.24288165695856256</c:v>
                </c:pt>
                <c:pt idx="117">
                  <c:v>0.23983683711544609</c:v>
                </c:pt>
                <c:pt idx="118">
                  <c:v>0.23367786263166326</c:v>
                </c:pt>
                <c:pt idx="119">
                  <c:v>0.25999428981844613</c:v>
                </c:pt>
                <c:pt idx="120">
                  <c:v>0.25737852716286702</c:v>
                </c:pt>
                <c:pt idx="121">
                  <c:v>0.24417127525556054</c:v>
                </c:pt>
                <c:pt idx="122">
                  <c:v>0.24860970999406257</c:v>
                </c:pt>
                <c:pt idx="123">
                  <c:v>0.24304455844700346</c:v>
                </c:pt>
                <c:pt idx="124">
                  <c:v>0.25484264495387637</c:v>
                </c:pt>
                <c:pt idx="125">
                  <c:v>0.24793421219762041</c:v>
                </c:pt>
                <c:pt idx="126">
                  <c:v>0.24450890341704953</c:v>
                </c:pt>
                <c:pt idx="127">
                  <c:v>0.25583731920592045</c:v>
                </c:pt>
                <c:pt idx="128">
                  <c:v>0.23930129628450122</c:v>
                </c:pt>
                <c:pt idx="129">
                  <c:v>0.23794308327786065</c:v>
                </c:pt>
                <c:pt idx="130">
                  <c:v>0.22997608001286465</c:v>
                </c:pt>
                <c:pt idx="131">
                  <c:v>0.25011486011566081</c:v>
                </c:pt>
                <c:pt idx="132">
                  <c:v>0.24938072672737041</c:v>
                </c:pt>
                <c:pt idx="133">
                  <c:v>0.24154809549243639</c:v>
                </c:pt>
                <c:pt idx="134">
                  <c:v>0.23089968102072125</c:v>
                </c:pt>
                <c:pt idx="135">
                  <c:v>0.24845004600587645</c:v>
                </c:pt>
                <c:pt idx="136">
                  <c:v>0.24907460732505943</c:v>
                </c:pt>
                <c:pt idx="137">
                  <c:v>0.24390146085844239</c:v>
                </c:pt>
                <c:pt idx="138">
                  <c:v>0.24330314891493818</c:v>
                </c:pt>
                <c:pt idx="139">
                  <c:v>0.24712423804941952</c:v>
                </c:pt>
                <c:pt idx="140">
                  <c:v>0.23737004085465085</c:v>
                </c:pt>
                <c:pt idx="141">
                  <c:v>0.22977739714678477</c:v>
                </c:pt>
                <c:pt idx="142">
                  <c:v>0.2283297937931206</c:v>
                </c:pt>
                <c:pt idx="143">
                  <c:v>0.24817892512766201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Graf_89!$K$2</c:f>
              <c:strCache>
                <c:ptCount val="1"/>
                <c:pt idx="0">
                  <c:v>Nafta - spotreba (%)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Graf_89!$A$3:$A$146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Graf_89!$K$3:$K$146</c:f>
              <c:numCache>
                <c:formatCode>0.0%</c:formatCode>
                <c:ptCount val="144"/>
                <c:pt idx="0">
                  <c:v>0.57370398467512773</c:v>
                </c:pt>
                <c:pt idx="1">
                  <c:v>0.5622940143023516</c:v>
                </c:pt>
                <c:pt idx="2">
                  <c:v>0.57138366287230047</c:v>
                </c:pt>
                <c:pt idx="3">
                  <c:v>0.5561102705064922</c:v>
                </c:pt>
                <c:pt idx="4">
                  <c:v>0.5572500297375621</c:v>
                </c:pt>
                <c:pt idx="5">
                  <c:v>0.58270274630063335</c:v>
                </c:pt>
                <c:pt idx="6">
                  <c:v>0.57195045429375269</c:v>
                </c:pt>
                <c:pt idx="7">
                  <c:v>0.55764908485103293</c:v>
                </c:pt>
                <c:pt idx="8">
                  <c:v>0.55889556804608198</c:v>
                </c:pt>
                <c:pt idx="9">
                  <c:v>0.60898255090611209</c:v>
                </c:pt>
                <c:pt idx="10">
                  <c:v>0.61044679228950327</c:v>
                </c:pt>
                <c:pt idx="11">
                  <c:v>0.38502662385666964</c:v>
                </c:pt>
                <c:pt idx="12">
                  <c:v>0.57384928134218327</c:v>
                </c:pt>
                <c:pt idx="13">
                  <c:v>0.60755707250796154</c:v>
                </c:pt>
                <c:pt idx="14">
                  <c:v>0.62306288055094616</c:v>
                </c:pt>
                <c:pt idx="15">
                  <c:v>0.59116436563176</c:v>
                </c:pt>
                <c:pt idx="16">
                  <c:v>0.60539453101337248</c:v>
                </c:pt>
                <c:pt idx="17">
                  <c:v>0.57663064730388536</c:v>
                </c:pt>
                <c:pt idx="18">
                  <c:v>0.53517365942045125</c:v>
                </c:pt>
                <c:pt idx="19">
                  <c:v>0.60146595022185834</c:v>
                </c:pt>
                <c:pt idx="20">
                  <c:v>0.61760519647160661</c:v>
                </c:pt>
                <c:pt idx="21">
                  <c:v>0.61097200609950275</c:v>
                </c:pt>
                <c:pt idx="22">
                  <c:v>0.62794322249363421</c:v>
                </c:pt>
                <c:pt idx="23">
                  <c:v>0.59535507736954352</c:v>
                </c:pt>
                <c:pt idx="24">
                  <c:v>0.60649577021336742</c:v>
                </c:pt>
                <c:pt idx="25">
                  <c:v>0.62704941414491067</c:v>
                </c:pt>
                <c:pt idx="26">
                  <c:v>0.52114821802752842</c:v>
                </c:pt>
                <c:pt idx="27">
                  <c:v>0.63309366404737966</c:v>
                </c:pt>
                <c:pt idx="28">
                  <c:v>0.60159141933397764</c:v>
                </c:pt>
                <c:pt idx="29">
                  <c:v>0.42200140043925527</c:v>
                </c:pt>
                <c:pt idx="30">
                  <c:v>0.62115713382825211</c:v>
                </c:pt>
                <c:pt idx="31">
                  <c:v>0.60666927757011857</c:v>
                </c:pt>
                <c:pt idx="32">
                  <c:v>0.6340718007756776</c:v>
                </c:pt>
                <c:pt idx="33">
                  <c:v>0.63362489741166861</c:v>
                </c:pt>
                <c:pt idx="34">
                  <c:v>0.62395453652683108</c:v>
                </c:pt>
                <c:pt idx="35">
                  <c:v>0.61140189429207159</c:v>
                </c:pt>
                <c:pt idx="36">
                  <c:v>0.59799137486762921</c:v>
                </c:pt>
                <c:pt idx="37">
                  <c:v>0.60969504777010008</c:v>
                </c:pt>
                <c:pt idx="38">
                  <c:v>0.60240689831103866</c:v>
                </c:pt>
                <c:pt idx="39">
                  <c:v>0.59764126430690689</c:v>
                </c:pt>
                <c:pt idx="40">
                  <c:v>0.60132322304981878</c:v>
                </c:pt>
                <c:pt idx="41">
                  <c:v>0.5921401747377959</c:v>
                </c:pt>
                <c:pt idx="42">
                  <c:v>0.5062748819309123</c:v>
                </c:pt>
                <c:pt idx="43">
                  <c:v>0.59894685736611775</c:v>
                </c:pt>
                <c:pt idx="44">
                  <c:v>0.6072033029249464</c:v>
                </c:pt>
                <c:pt idx="45">
                  <c:v>0.62115623506392148</c:v>
                </c:pt>
                <c:pt idx="46">
                  <c:v>0.62849467930875658</c:v>
                </c:pt>
                <c:pt idx="47">
                  <c:v>0.60531106667547441</c:v>
                </c:pt>
                <c:pt idx="48">
                  <c:v>0.56304117917863594</c:v>
                </c:pt>
                <c:pt idx="49">
                  <c:v>0.67820011840412131</c:v>
                </c:pt>
                <c:pt idx="50">
                  <c:v>0.66707505329386696</c:v>
                </c:pt>
                <c:pt idx="51">
                  <c:v>0.65363392665443976</c:v>
                </c:pt>
                <c:pt idx="52">
                  <c:v>0.65801266516158596</c:v>
                </c:pt>
                <c:pt idx="53">
                  <c:v>0.66130121540756581</c:v>
                </c:pt>
                <c:pt idx="54">
                  <c:v>0.65519282194221473</c:v>
                </c:pt>
                <c:pt idx="55">
                  <c:v>0.6546250673438373</c:v>
                </c:pt>
                <c:pt idx="56">
                  <c:v>0.66977274651855279</c:v>
                </c:pt>
                <c:pt idx="57">
                  <c:v>0.67825523238549434</c:v>
                </c:pt>
                <c:pt idx="58">
                  <c:v>0.67640040138434787</c:v>
                </c:pt>
                <c:pt idx="59">
                  <c:v>0.64295813819867464</c:v>
                </c:pt>
                <c:pt idx="60">
                  <c:v>0.67860846825480803</c:v>
                </c:pt>
                <c:pt idx="61">
                  <c:v>0.70109841403715134</c:v>
                </c:pt>
                <c:pt idx="62">
                  <c:v>0.70394574282356426</c:v>
                </c:pt>
                <c:pt idx="63">
                  <c:v>0.69879701151192031</c:v>
                </c:pt>
                <c:pt idx="64">
                  <c:v>0.69285208647440721</c:v>
                </c:pt>
                <c:pt idx="65">
                  <c:v>0.69612387613877991</c:v>
                </c:pt>
                <c:pt idx="66">
                  <c:v>0.69722585764517264</c:v>
                </c:pt>
                <c:pt idx="67">
                  <c:v>0.69862246464722788</c:v>
                </c:pt>
                <c:pt idx="68">
                  <c:v>0.71939278040606947</c:v>
                </c:pt>
                <c:pt idx="69">
                  <c:v>0.71282792792445726</c:v>
                </c:pt>
                <c:pt idx="70">
                  <c:v>0.71574540442573809</c:v>
                </c:pt>
                <c:pt idx="71">
                  <c:v>0.69198586568981357</c:v>
                </c:pt>
                <c:pt idx="72">
                  <c:v>0.6926174797796798</c:v>
                </c:pt>
                <c:pt idx="73">
                  <c:v>0.70511663942603642</c:v>
                </c:pt>
                <c:pt idx="74">
                  <c:v>0.72448927250768247</c:v>
                </c:pt>
                <c:pt idx="75">
                  <c:v>0.70721536407942798</c:v>
                </c:pt>
                <c:pt idx="76">
                  <c:v>0.70001936965605027</c:v>
                </c:pt>
                <c:pt idx="77">
                  <c:v>0.7150028586169872</c:v>
                </c:pt>
                <c:pt idx="78">
                  <c:v>0.70739596125903637</c:v>
                </c:pt>
                <c:pt idx="79">
                  <c:v>0.71679795946696279</c:v>
                </c:pt>
                <c:pt idx="80">
                  <c:v>0.71881715121336509</c:v>
                </c:pt>
                <c:pt idx="81">
                  <c:v>0.73515462523037389</c:v>
                </c:pt>
                <c:pt idx="82">
                  <c:v>0.7247373218826465</c:v>
                </c:pt>
                <c:pt idx="83">
                  <c:v>0.69651958878666154</c:v>
                </c:pt>
                <c:pt idx="84">
                  <c:v>0.71317319782259225</c:v>
                </c:pt>
                <c:pt idx="85">
                  <c:v>0.72462101660957801</c:v>
                </c:pt>
                <c:pt idx="86">
                  <c:v>0.72044866908740179</c:v>
                </c:pt>
                <c:pt idx="87">
                  <c:v>0.72843292895212408</c:v>
                </c:pt>
                <c:pt idx="88">
                  <c:v>0.71969613375615615</c:v>
                </c:pt>
                <c:pt idx="89">
                  <c:v>0.71721355070561443</c:v>
                </c:pt>
                <c:pt idx="90">
                  <c:v>0.73505366993565302</c:v>
                </c:pt>
                <c:pt idx="91">
                  <c:v>0.72187076178897214</c:v>
                </c:pt>
                <c:pt idx="92">
                  <c:v>0.74085816334265353</c:v>
                </c:pt>
                <c:pt idx="93">
                  <c:v>0.74568270708924289</c:v>
                </c:pt>
                <c:pt idx="94">
                  <c:v>0.73719769402230995</c:v>
                </c:pt>
                <c:pt idx="95">
                  <c:v>0.71607928465205506</c:v>
                </c:pt>
                <c:pt idx="96">
                  <c:v>0.71342387101865812</c:v>
                </c:pt>
                <c:pt idx="97">
                  <c:v>0.7335457908024563</c:v>
                </c:pt>
                <c:pt idx="98">
                  <c:v>0.73831361939149431</c:v>
                </c:pt>
                <c:pt idx="99">
                  <c:v>0.72654858644004816</c:v>
                </c:pt>
                <c:pt idx="100">
                  <c:v>0.72614988846846518</c:v>
                </c:pt>
                <c:pt idx="101">
                  <c:v>0.73760892047898374</c:v>
                </c:pt>
                <c:pt idx="102">
                  <c:v>0.74448934629994867</c:v>
                </c:pt>
                <c:pt idx="103">
                  <c:v>0.73394968107237679</c:v>
                </c:pt>
                <c:pt idx="104">
                  <c:v>0.74969383581764548</c:v>
                </c:pt>
                <c:pt idx="105">
                  <c:v>0.75939525069879021</c:v>
                </c:pt>
                <c:pt idx="106">
                  <c:v>0.75837165663744499</c:v>
                </c:pt>
                <c:pt idx="107">
                  <c:v>0.73232372906009191</c:v>
                </c:pt>
                <c:pt idx="108">
                  <c:v>0.73473749509345687</c:v>
                </c:pt>
                <c:pt idx="109">
                  <c:v>0.74319524790126612</c:v>
                </c:pt>
                <c:pt idx="110">
                  <c:v>0.75864786581417243</c:v>
                </c:pt>
                <c:pt idx="111">
                  <c:v>0.74675082700332751</c:v>
                </c:pt>
                <c:pt idx="112">
                  <c:v>0.73535560060438532</c:v>
                </c:pt>
                <c:pt idx="113">
                  <c:v>0.74984545809717273</c:v>
                </c:pt>
                <c:pt idx="114">
                  <c:v>0.75570070993175464</c:v>
                </c:pt>
                <c:pt idx="115">
                  <c:v>0.74208574309551645</c:v>
                </c:pt>
                <c:pt idx="116">
                  <c:v>0.75711834304143744</c:v>
                </c:pt>
                <c:pt idx="117">
                  <c:v>0.76016316288455388</c:v>
                </c:pt>
                <c:pt idx="118">
                  <c:v>0.76632213736833676</c:v>
                </c:pt>
                <c:pt idx="119">
                  <c:v>0.74000571018155392</c:v>
                </c:pt>
                <c:pt idx="120">
                  <c:v>0.74262147283713298</c:v>
                </c:pt>
                <c:pt idx="121">
                  <c:v>0.75582872474443941</c:v>
                </c:pt>
                <c:pt idx="122">
                  <c:v>0.75139029000593749</c:v>
                </c:pt>
                <c:pt idx="123">
                  <c:v>0.75695544155299654</c:v>
                </c:pt>
                <c:pt idx="124">
                  <c:v>0.74515735504612368</c:v>
                </c:pt>
                <c:pt idx="125">
                  <c:v>0.75206578780237954</c:v>
                </c:pt>
                <c:pt idx="126">
                  <c:v>0.75549109658295044</c:v>
                </c:pt>
                <c:pt idx="127">
                  <c:v>0.74416268079407955</c:v>
                </c:pt>
                <c:pt idx="128">
                  <c:v>0.76069870371549886</c:v>
                </c:pt>
                <c:pt idx="129">
                  <c:v>0.76205691672213938</c:v>
                </c:pt>
                <c:pt idx="130">
                  <c:v>0.77002391998713537</c:v>
                </c:pt>
                <c:pt idx="131">
                  <c:v>0.74988513988433925</c:v>
                </c:pt>
                <c:pt idx="132">
                  <c:v>0.75061927327262967</c:v>
                </c:pt>
                <c:pt idx="133">
                  <c:v>0.75845190450756361</c:v>
                </c:pt>
                <c:pt idx="134">
                  <c:v>0.76910031897927877</c:v>
                </c:pt>
                <c:pt idx="135">
                  <c:v>0.7515499539941235</c:v>
                </c:pt>
                <c:pt idx="136">
                  <c:v>0.75092539267494063</c:v>
                </c:pt>
                <c:pt idx="137">
                  <c:v>0.75609853914155767</c:v>
                </c:pt>
                <c:pt idx="138">
                  <c:v>0.75669685108506191</c:v>
                </c:pt>
                <c:pt idx="139">
                  <c:v>0.75287576195058048</c:v>
                </c:pt>
                <c:pt idx="140">
                  <c:v>0.76262995914534915</c:v>
                </c:pt>
                <c:pt idx="141">
                  <c:v>0.7702226028532152</c:v>
                </c:pt>
                <c:pt idx="142">
                  <c:v>0.77167020620687943</c:v>
                </c:pt>
                <c:pt idx="143">
                  <c:v>0.75182107487233807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043368"/>
        <c:axId val="892042976"/>
      </c:lineChart>
      <c:dateAx>
        <c:axId val="8920433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2976"/>
        <c:crosses val="autoZero"/>
        <c:auto val="1"/>
        <c:lblOffset val="100"/>
        <c:baseTimeUnit val="months"/>
        <c:majorUnit val="6"/>
        <c:majorTimeUnit val="months"/>
      </c:dateAx>
      <c:valAx>
        <c:axId val="89204297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89204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52903950391426E-2"/>
          <c:y val="0.80191865517797944"/>
          <c:w val="0.82497142857142847"/>
          <c:h val="0.17181319444444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8</xdr:row>
      <xdr:rowOff>84666</xdr:rowOff>
    </xdr:from>
    <xdr:to>
      <xdr:col>4</xdr:col>
      <xdr:colOff>444500</xdr:colOff>
      <xdr:row>24</xdr:row>
      <xdr:rowOff>127000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3</xdr:row>
      <xdr:rowOff>61912</xdr:rowOff>
    </xdr:from>
    <xdr:to>
      <xdr:col>12</xdr:col>
      <xdr:colOff>161926</xdr:colOff>
      <xdr:row>20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519111</xdr:rowOff>
    </xdr:from>
    <xdr:to>
      <xdr:col>13</xdr:col>
      <xdr:colOff>304800</xdr:colOff>
      <xdr:row>18</xdr:row>
      <xdr:rowOff>38099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</xdr:row>
      <xdr:rowOff>90487</xdr:rowOff>
    </xdr:from>
    <xdr:to>
      <xdr:col>15</xdr:col>
      <xdr:colOff>438150</xdr:colOff>
      <xdr:row>17</xdr:row>
      <xdr:rowOff>119062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957793</xdr:colOff>
      <xdr:row>7</xdr:row>
      <xdr:rowOff>105832</xdr:rowOff>
    </xdr:from>
    <xdr:to>
      <xdr:col>8</xdr:col>
      <xdr:colOff>63500</xdr:colOff>
      <xdr:row>24</xdr:row>
      <xdr:rowOff>169334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301625</xdr:colOff>
      <xdr:row>2</xdr:row>
      <xdr:rowOff>0</xdr:rowOff>
    </xdr:from>
    <xdr:to>
      <xdr:col>13</xdr:col>
      <xdr:colOff>476251</xdr:colOff>
      <xdr:row>23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1</xdr:row>
      <xdr:rowOff>268815</xdr:rowOff>
    </xdr:from>
    <xdr:to>
      <xdr:col>14</xdr:col>
      <xdr:colOff>232833</xdr:colOff>
      <xdr:row>20</xdr:row>
      <xdr:rowOff>21166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11</xdr:row>
      <xdr:rowOff>66674</xdr:rowOff>
    </xdr:from>
    <xdr:to>
      <xdr:col>7</xdr:col>
      <xdr:colOff>219075</xdr:colOff>
      <xdr:row>29</xdr:row>
      <xdr:rowOff>161925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1619249</xdr:colOff>
      <xdr:row>19</xdr:row>
      <xdr:rowOff>157690</xdr:rowOff>
    </xdr:from>
    <xdr:to>
      <xdr:col>6</xdr:col>
      <xdr:colOff>137582</xdr:colOff>
      <xdr:row>43</xdr:row>
      <xdr:rowOff>21165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6</xdr:row>
      <xdr:rowOff>136523</xdr:rowOff>
    </xdr:from>
    <xdr:to>
      <xdr:col>6</xdr:col>
      <xdr:colOff>529167</xdr:colOff>
      <xdr:row>22</xdr:row>
      <xdr:rowOff>21166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402166</xdr:colOff>
      <xdr:row>4</xdr:row>
      <xdr:rowOff>105832</xdr:rowOff>
    </xdr:from>
    <xdr:to>
      <xdr:col>19</xdr:col>
      <xdr:colOff>84667</xdr:colOff>
      <xdr:row>25</xdr:row>
      <xdr:rowOff>148167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306916</xdr:colOff>
      <xdr:row>150</xdr:row>
      <xdr:rowOff>21166</xdr:rowOff>
    </xdr:from>
    <xdr:to>
      <xdr:col>5</xdr:col>
      <xdr:colOff>963084</xdr:colOff>
      <xdr:row>171</xdr:row>
      <xdr:rowOff>127000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showGridLines="0" zoomScale="90" zoomScaleNormal="90" workbookViewId="0">
      <selection sqref="A1:P1"/>
    </sheetView>
  </sheetViews>
  <sheetFormatPr defaultRowHeight="14.25"/>
  <cols>
    <col min="1" max="1" width="44" style="1" customWidth="1"/>
    <col min="2" max="16384" width="9.33203125" style="1"/>
  </cols>
  <sheetData>
    <row r="1" spans="1:19" ht="15">
      <c r="A1" s="87" t="s">
        <v>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24"/>
      <c r="R1" s="25"/>
      <c r="S1" s="25"/>
    </row>
    <row r="2" spans="1:19">
      <c r="A2" s="26"/>
      <c r="B2" s="26">
        <v>2000</v>
      </c>
      <c r="C2" s="26">
        <v>2001</v>
      </c>
      <c r="D2" s="26">
        <v>2002</v>
      </c>
      <c r="E2" s="26">
        <v>2003</v>
      </c>
      <c r="F2" s="26">
        <v>2004</v>
      </c>
      <c r="G2" s="26">
        <v>2005</v>
      </c>
      <c r="H2" s="26">
        <v>2006</v>
      </c>
      <c r="I2" s="26">
        <v>2007</v>
      </c>
      <c r="J2" s="26">
        <v>2008</v>
      </c>
      <c r="K2" s="26">
        <v>2009</v>
      </c>
      <c r="L2" s="26">
        <v>2010</v>
      </c>
      <c r="M2" s="26">
        <v>2011</v>
      </c>
      <c r="N2" s="26">
        <v>2012</v>
      </c>
      <c r="O2" s="26">
        <v>2013</v>
      </c>
      <c r="P2" s="26">
        <v>2014</v>
      </c>
      <c r="Q2" s="26">
        <v>2015</v>
      </c>
      <c r="R2" s="26">
        <v>2016</v>
      </c>
      <c r="S2" s="26">
        <v>2017</v>
      </c>
    </row>
    <row r="3" spans="1:19">
      <c r="A3" s="27" t="s">
        <v>0</v>
      </c>
      <c r="B3" s="28">
        <v>20.775559748625561</v>
      </c>
      <c r="C3" s="28">
        <v>18.187786430225263</v>
      </c>
      <c r="D3" s="28">
        <v>20.493409739518064</v>
      </c>
      <c r="E3" s="28">
        <v>15.755854037187575</v>
      </c>
      <c r="F3" s="28">
        <v>23.505997745706981</v>
      </c>
      <c r="G3" s="28">
        <v>21.512613425555564</v>
      </c>
      <c r="H3" s="28">
        <v>26.620713930615381</v>
      </c>
      <c r="I3" s="28">
        <v>31.445393334253612</v>
      </c>
      <c r="J3" s="28">
        <v>31.291388711534946</v>
      </c>
      <c r="K3" s="28">
        <v>34.885719420069556</v>
      </c>
      <c r="L3" s="28">
        <v>35.570030029159078</v>
      </c>
      <c r="M3" s="28">
        <v>38.170190959965581</v>
      </c>
      <c r="N3" s="28">
        <v>41.026340504407891</v>
      </c>
      <c r="O3" s="28">
        <v>37.188997199389782</v>
      </c>
      <c r="P3" s="28">
        <v>32.297287388144731</v>
      </c>
      <c r="Q3" s="29">
        <v>31.645083867662567</v>
      </c>
      <c r="R3" s="29">
        <v>28.33411862300737</v>
      </c>
      <c r="S3" s="29">
        <v>26.304068831915533</v>
      </c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4" t="s">
        <v>1</v>
      </c>
    </row>
    <row r="6" spans="1:19">
      <c r="A6" s="1" t="s">
        <v>2</v>
      </c>
    </row>
  </sheetData>
  <mergeCells count="1">
    <mergeCell ref="A1:P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6" sqref="C16"/>
    </sheetView>
  </sheetViews>
  <sheetFormatPr defaultRowHeight="14.25"/>
  <cols>
    <col min="1" max="1" width="13.5" style="8" customWidth="1"/>
    <col min="2" max="2" width="28.6640625" style="8" customWidth="1"/>
    <col min="3" max="16384" width="9.33203125" style="8"/>
  </cols>
  <sheetData>
    <row r="1" spans="1:2" ht="15">
      <c r="A1" s="47" t="s">
        <v>77</v>
      </c>
    </row>
    <row r="2" spans="1:2" ht="42.75">
      <c r="A2" s="34" t="s">
        <v>76</v>
      </c>
      <c r="B2" s="48" t="s">
        <v>81</v>
      </c>
    </row>
    <row r="3" spans="1:2">
      <c r="A3" s="14">
        <v>2010</v>
      </c>
      <c r="B3" s="46">
        <v>37</v>
      </c>
    </row>
    <row r="4" spans="1:2">
      <c r="A4" s="14">
        <v>2011</v>
      </c>
      <c r="B4" s="46">
        <v>35</v>
      </c>
    </row>
    <row r="5" spans="1:2">
      <c r="A5" s="14">
        <v>2012</v>
      </c>
      <c r="B5" s="46">
        <v>37</v>
      </c>
    </row>
    <row r="6" spans="1:2">
      <c r="A6" s="14">
        <v>2013</v>
      </c>
      <c r="B6" s="46">
        <v>35</v>
      </c>
    </row>
    <row r="7" spans="1:2">
      <c r="A7" s="14">
        <v>2014</v>
      </c>
      <c r="B7" s="46">
        <v>29</v>
      </c>
    </row>
    <row r="8" spans="1:2">
      <c r="A8" s="14">
        <v>2015</v>
      </c>
      <c r="B8" s="46">
        <v>7</v>
      </c>
    </row>
    <row r="9" spans="1:2">
      <c r="A9" s="49">
        <v>2016</v>
      </c>
      <c r="B9" s="50">
        <v>7.0835743723149731</v>
      </c>
    </row>
    <row r="10" spans="1:2">
      <c r="A10" s="56" t="s">
        <v>79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4.25"/>
  <cols>
    <col min="1" max="1" width="12.5" style="8" customWidth="1"/>
    <col min="2" max="2" width="16.33203125" style="8" customWidth="1"/>
    <col min="3" max="3" width="19.5" style="8" customWidth="1"/>
    <col min="4" max="16384" width="9.33203125" style="8"/>
  </cols>
  <sheetData>
    <row r="1" spans="1:3" ht="15">
      <c r="A1" s="33" t="s">
        <v>78</v>
      </c>
      <c r="B1" s="34"/>
      <c r="C1" s="34"/>
    </row>
    <row r="2" spans="1:3" ht="71.25">
      <c r="A2" s="35" t="s">
        <v>76</v>
      </c>
      <c r="B2" s="52" t="s">
        <v>82</v>
      </c>
      <c r="C2" s="52" t="s">
        <v>80</v>
      </c>
    </row>
    <row r="3" spans="1:3">
      <c r="A3" s="14">
        <v>2010</v>
      </c>
      <c r="B3" s="46">
        <v>41</v>
      </c>
      <c r="C3" s="39">
        <v>1.3365264381213446</v>
      </c>
    </row>
    <row r="4" spans="1:3">
      <c r="A4" s="14">
        <v>2011</v>
      </c>
      <c r="B4" s="46">
        <v>38</v>
      </c>
      <c r="C4" s="39">
        <v>1.2132365515332542</v>
      </c>
    </row>
    <row r="5" spans="1:3">
      <c r="A5" s="14">
        <v>2012</v>
      </c>
      <c r="B5" s="46">
        <v>40</v>
      </c>
      <c r="C5" s="39">
        <v>1.3478548294646813</v>
      </c>
    </row>
    <row r="6" spans="1:3">
      <c r="A6" s="14">
        <v>2013</v>
      </c>
      <c r="B6" s="46">
        <v>40</v>
      </c>
      <c r="C6" s="39">
        <v>1.4652853930463239</v>
      </c>
    </row>
    <row r="7" spans="1:3">
      <c r="A7" s="14">
        <v>2014</v>
      </c>
      <c r="B7" s="46">
        <v>31</v>
      </c>
      <c r="C7" s="39">
        <v>1.1189659501441893</v>
      </c>
    </row>
    <row r="8" spans="1:3">
      <c r="A8" s="53">
        <v>2015</v>
      </c>
      <c r="B8" s="54">
        <v>8</v>
      </c>
      <c r="C8" s="55">
        <v>0.2</v>
      </c>
    </row>
    <row r="9" spans="1:3">
      <c r="A9" s="49">
        <v>2016</v>
      </c>
      <c r="B9" s="50">
        <v>8</v>
      </c>
      <c r="C9" s="45">
        <v>0.24316889655430529</v>
      </c>
    </row>
    <row r="10" spans="1:3">
      <c r="A10" s="56" t="s">
        <v>79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D13" sqref="D13"/>
    </sheetView>
  </sheetViews>
  <sheetFormatPr defaultRowHeight="14.25"/>
  <cols>
    <col min="1" max="1" width="12.5" style="51" customWidth="1"/>
    <col min="2" max="2" width="17.33203125" style="51" customWidth="1"/>
    <col min="3" max="3" width="18.83203125" style="51" customWidth="1"/>
    <col min="4" max="16384" width="9.33203125" style="51"/>
  </cols>
  <sheetData>
    <row r="1" spans="1:3" ht="15">
      <c r="A1" s="33" t="s">
        <v>83</v>
      </c>
      <c r="B1" s="59"/>
      <c r="C1" s="59"/>
    </row>
    <row r="2" spans="1:3" ht="85.5">
      <c r="A2" s="60" t="s">
        <v>76</v>
      </c>
      <c r="B2" s="61" t="s">
        <v>84</v>
      </c>
      <c r="C2" s="61" t="s">
        <v>85</v>
      </c>
    </row>
    <row r="3" spans="1:3">
      <c r="A3" s="57">
        <v>2010</v>
      </c>
      <c r="B3" s="58">
        <f>Graf_90!B3</f>
        <v>37</v>
      </c>
      <c r="C3" s="58">
        <v>35.570030029159078</v>
      </c>
    </row>
    <row r="4" spans="1:3">
      <c r="A4" s="57">
        <v>2011</v>
      </c>
      <c r="B4" s="58">
        <f>Graf_90!B4</f>
        <v>35</v>
      </c>
      <c r="C4" s="58">
        <v>38.170190959965581</v>
      </c>
    </row>
    <row r="5" spans="1:3">
      <c r="A5" s="57">
        <v>2012</v>
      </c>
      <c r="B5" s="58">
        <f>Graf_90!B5</f>
        <v>37</v>
      </c>
      <c r="C5" s="58">
        <v>41.026340504407891</v>
      </c>
    </row>
    <row r="6" spans="1:3">
      <c r="A6" s="57">
        <v>2013</v>
      </c>
      <c r="B6" s="58">
        <f>Graf_90!B6</f>
        <v>35</v>
      </c>
      <c r="C6" s="58">
        <v>37.188997199389782</v>
      </c>
    </row>
    <row r="7" spans="1:3">
      <c r="A7" s="57">
        <v>2014</v>
      </c>
      <c r="B7" s="58">
        <f>Graf_90!B7</f>
        <v>29</v>
      </c>
      <c r="C7" s="58">
        <v>32.297287388144731</v>
      </c>
    </row>
    <row r="8" spans="1:3">
      <c r="A8" s="62">
        <v>2015</v>
      </c>
      <c r="B8" s="58">
        <f>Graf_90!B8</f>
        <v>7</v>
      </c>
      <c r="C8" s="63">
        <v>31.645083867662567</v>
      </c>
    </row>
    <row r="9" spans="1:3">
      <c r="A9" s="64">
        <v>2016</v>
      </c>
      <c r="B9" s="65">
        <f>Graf_90!B9</f>
        <v>7.0835743723149731</v>
      </c>
      <c r="C9" s="65">
        <v>28.33411862300737</v>
      </c>
    </row>
    <row r="10" spans="1:3">
      <c r="A10" s="66" t="s">
        <v>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zoomScale="90" zoomScaleNormal="90" workbookViewId="0">
      <selection activeCell="H28" sqref="H28"/>
    </sheetView>
  </sheetViews>
  <sheetFormatPr defaultRowHeight="14.25"/>
  <cols>
    <col min="1" max="1" width="27.83203125" style="1" customWidth="1"/>
    <col min="2" max="16384" width="9.33203125" style="1"/>
  </cols>
  <sheetData>
    <row r="1" spans="1:10" ht="15">
      <c r="A1" s="87" t="s">
        <v>67</v>
      </c>
      <c r="B1" s="87"/>
      <c r="C1" s="87"/>
      <c r="D1" s="87"/>
      <c r="E1" s="87"/>
      <c r="F1" s="87"/>
      <c r="G1" s="87"/>
      <c r="H1" s="25"/>
      <c r="I1" s="25"/>
      <c r="J1" s="25"/>
    </row>
    <row r="2" spans="1:10">
      <c r="A2" s="2"/>
      <c r="B2" s="5">
        <v>2008</v>
      </c>
      <c r="C2" s="5">
        <v>2009</v>
      </c>
      <c r="D2" s="5">
        <v>2010</v>
      </c>
      <c r="E2" s="5">
        <v>2011</v>
      </c>
      <c r="F2" s="5">
        <v>2012</v>
      </c>
      <c r="G2" s="5">
        <v>2013</v>
      </c>
      <c r="H2" s="5">
        <v>2014</v>
      </c>
      <c r="I2" s="5">
        <v>2015</v>
      </c>
      <c r="J2" s="5">
        <v>2016</v>
      </c>
    </row>
    <row r="3" spans="1:10">
      <c r="A3" s="2" t="s">
        <v>33</v>
      </c>
      <c r="B3" s="3">
        <v>0.86074533647236595</v>
      </c>
      <c r="C3" s="3">
        <v>0.91002786269202207</v>
      </c>
      <c r="D3" s="3">
        <v>0.91024654474270894</v>
      </c>
      <c r="E3" s="3">
        <v>0.90244885342667147</v>
      </c>
      <c r="F3" s="3">
        <v>0.92428256026700462</v>
      </c>
      <c r="G3" s="3">
        <v>0.96965876478023405</v>
      </c>
      <c r="H3" s="3">
        <v>0.966155759353024</v>
      </c>
      <c r="I3" s="3">
        <v>0.94923568432677874</v>
      </c>
      <c r="J3" s="3">
        <v>0.95699019163161103</v>
      </c>
    </row>
    <row r="4" spans="1:10">
      <c r="A4" s="27" t="s">
        <v>34</v>
      </c>
      <c r="B4" s="30">
        <v>0.13925466352763399</v>
      </c>
      <c r="C4" s="30">
        <v>8.9972137307977845E-2</v>
      </c>
      <c r="D4" s="30">
        <v>8.9753455257291087E-2</v>
      </c>
      <c r="E4" s="30">
        <v>9.7551146573328612E-2</v>
      </c>
      <c r="F4" s="30">
        <v>7.5717439732995384E-2</v>
      </c>
      <c r="G4" s="30">
        <v>3.0341235219765922E-2</v>
      </c>
      <c r="H4" s="30">
        <v>3.3844240646976026E-2</v>
      </c>
      <c r="I4" s="30">
        <v>5.0764315673221289E-2</v>
      </c>
      <c r="J4" s="30">
        <v>4.3009808368388878E-2</v>
      </c>
    </row>
    <row r="5" spans="1:10">
      <c r="A5" s="2"/>
      <c r="B5" s="2"/>
      <c r="C5" s="2"/>
      <c r="D5" s="2"/>
      <c r="E5" s="2"/>
      <c r="F5" s="2"/>
      <c r="G5" s="2"/>
    </row>
    <row r="6" spans="1:10">
      <c r="A6" s="6" t="s">
        <v>1</v>
      </c>
    </row>
    <row r="7" spans="1:10">
      <c r="A7" s="1" t="s">
        <v>2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showGridLines="0" zoomScale="90" zoomScaleNormal="90" workbookViewId="0">
      <selection activeCell="D34" sqref="D34"/>
    </sheetView>
  </sheetViews>
  <sheetFormatPr defaultRowHeight="14.25"/>
  <cols>
    <col min="1" max="1" width="9.33203125" style="75"/>
    <col min="2" max="2" width="50.83203125" style="75" customWidth="1"/>
    <col min="3" max="6" width="14.6640625" style="75" customWidth="1"/>
    <col min="7" max="15" width="9.33203125" style="75"/>
    <col min="16" max="16" width="5.83203125" style="75" customWidth="1"/>
    <col min="17" max="17" width="59.83203125" style="75" customWidth="1"/>
    <col min="18" max="16384" width="9.33203125" style="75"/>
  </cols>
  <sheetData>
    <row r="1" spans="1:7" ht="15">
      <c r="A1" s="88" t="s">
        <v>90</v>
      </c>
      <c r="B1" s="88"/>
      <c r="C1" s="88"/>
      <c r="D1" s="88"/>
      <c r="E1" s="74"/>
      <c r="F1" s="74"/>
      <c r="G1" s="74"/>
    </row>
    <row r="2" spans="1:7" ht="28.5">
      <c r="A2" s="74"/>
      <c r="B2" s="74"/>
      <c r="C2" s="76" t="s">
        <v>91</v>
      </c>
      <c r="D2" s="77" t="s">
        <v>92</v>
      </c>
      <c r="E2" s="76" t="s">
        <v>93</v>
      </c>
      <c r="F2" s="77" t="s">
        <v>94</v>
      </c>
    </row>
    <row r="3" spans="1:7">
      <c r="A3" s="75" t="s">
        <v>95</v>
      </c>
      <c r="B3" s="75" t="s">
        <v>96</v>
      </c>
      <c r="C3" s="78">
        <v>514.04274142120335</v>
      </c>
      <c r="D3" s="78">
        <v>141.85980833155662</v>
      </c>
      <c r="E3" s="78">
        <v>135.76827878255662</v>
      </c>
      <c r="F3" s="78">
        <v>378.2744626386467</v>
      </c>
    </row>
    <row r="4" spans="1:7">
      <c r="A4" s="75" t="s">
        <v>97</v>
      </c>
      <c r="B4" s="75" t="s">
        <v>98</v>
      </c>
      <c r="C4" s="78">
        <v>58.867572955939167</v>
      </c>
      <c r="D4" s="78">
        <v>21.722887861712749</v>
      </c>
      <c r="E4" s="78">
        <v>21.653589211652747</v>
      </c>
      <c r="F4" s="78">
        <v>37.213983744286423</v>
      </c>
    </row>
    <row r="5" spans="1:7">
      <c r="A5" s="79" t="s">
        <v>99</v>
      </c>
      <c r="B5" s="75" t="s">
        <v>100</v>
      </c>
      <c r="C5" s="78">
        <v>946.0254160479144</v>
      </c>
      <c r="D5" s="78">
        <v>298.8476482095557</v>
      </c>
      <c r="E5" s="78">
        <v>238.1368941121259</v>
      </c>
      <c r="F5" s="78">
        <v>707.8885219357885</v>
      </c>
    </row>
    <row r="6" spans="1:7">
      <c r="A6" s="79" t="s">
        <v>101</v>
      </c>
      <c r="B6" s="75" t="s">
        <v>102</v>
      </c>
      <c r="C6" s="78">
        <v>406.50165648497591</v>
      </c>
      <c r="D6" s="78">
        <v>546.75941265714425</v>
      </c>
      <c r="E6" s="78">
        <v>543.63603724364441</v>
      </c>
      <c r="F6" s="78">
        <v>-137.1343807586685</v>
      </c>
    </row>
    <row r="7" spans="1:7">
      <c r="A7" s="79" t="s">
        <v>103</v>
      </c>
      <c r="B7" s="75" t="s">
        <v>104</v>
      </c>
      <c r="C7" s="78">
        <v>44.794845583893988</v>
      </c>
      <c r="D7" s="78">
        <v>40.377822526317608</v>
      </c>
      <c r="E7" s="78">
        <v>39.075771140217604</v>
      </c>
      <c r="F7" s="78">
        <v>5.7190744436763836</v>
      </c>
    </row>
    <row r="8" spans="1:7">
      <c r="A8" s="79" t="s">
        <v>105</v>
      </c>
      <c r="B8" s="75" t="s">
        <v>106</v>
      </c>
      <c r="C8" s="78">
        <v>971.45380934462969</v>
      </c>
      <c r="D8" s="78">
        <v>364.40208092895944</v>
      </c>
      <c r="E8" s="78">
        <v>331.02229496895944</v>
      </c>
      <c r="F8" s="78">
        <v>640.4315143756703</v>
      </c>
    </row>
    <row r="9" spans="1:7">
      <c r="A9" s="79" t="s">
        <v>107</v>
      </c>
      <c r="B9" s="75" t="s">
        <v>108</v>
      </c>
      <c r="C9" s="78">
        <v>3018.25540793042</v>
      </c>
      <c r="D9" s="78">
        <v>2604.5338234898277</v>
      </c>
      <c r="E9" s="78">
        <v>2450.5022244568281</v>
      </c>
      <c r="F9" s="78">
        <v>567.75318347359189</v>
      </c>
    </row>
    <row r="10" spans="1:7">
      <c r="A10" s="79" t="s">
        <v>109</v>
      </c>
      <c r="B10" s="75" t="s">
        <v>110</v>
      </c>
      <c r="C10" s="78">
        <v>192.5874814171128</v>
      </c>
      <c r="D10" s="78">
        <v>79.464712368838732</v>
      </c>
      <c r="E10" s="78">
        <v>64.336437057238726</v>
      </c>
      <c r="F10" s="78">
        <v>128.25104435987407</v>
      </c>
    </row>
    <row r="11" spans="1:7">
      <c r="A11" s="79" t="s">
        <v>111</v>
      </c>
      <c r="B11" s="75" t="s">
        <v>112</v>
      </c>
      <c r="C11" s="78">
        <v>432.10834517708236</v>
      </c>
      <c r="D11" s="78">
        <v>475.69922254654057</v>
      </c>
      <c r="E11" s="78">
        <v>455.43727937854055</v>
      </c>
      <c r="F11" s="78">
        <v>-23.328934201458196</v>
      </c>
    </row>
    <row r="12" spans="1:7">
      <c r="A12" s="75" t="s">
        <v>113</v>
      </c>
      <c r="B12" s="75" t="s">
        <v>114</v>
      </c>
      <c r="C12" s="78">
        <v>-2.6097484915076588</v>
      </c>
      <c r="D12" s="78">
        <v>56.61645582687985</v>
      </c>
      <c r="E12" s="78">
        <v>56.108234905779845</v>
      </c>
      <c r="F12" s="78">
        <v>-58.717983397287504</v>
      </c>
    </row>
    <row r="13" spans="1:7">
      <c r="A13" s="75" t="s">
        <v>115</v>
      </c>
      <c r="B13" s="75" t="s">
        <v>116</v>
      </c>
      <c r="C13" s="78">
        <v>140.19178095807507</v>
      </c>
      <c r="D13" s="78">
        <v>218.64065930608194</v>
      </c>
      <c r="E13" s="78">
        <v>210.04406841208197</v>
      </c>
      <c r="F13" s="78">
        <v>-69.852287454006898</v>
      </c>
    </row>
    <row r="14" spans="1:7">
      <c r="A14" s="75" t="s">
        <v>117</v>
      </c>
      <c r="B14" s="75" t="s">
        <v>118</v>
      </c>
      <c r="C14" s="78">
        <v>593.18033761778531</v>
      </c>
      <c r="D14" s="78">
        <v>408.43564982577573</v>
      </c>
      <c r="E14" s="78">
        <v>371.33349704577574</v>
      </c>
      <c r="F14" s="78">
        <v>221.84684057200957</v>
      </c>
    </row>
    <row r="15" spans="1:7">
      <c r="A15" s="75" t="s">
        <v>119</v>
      </c>
      <c r="B15" s="75" t="s">
        <v>120</v>
      </c>
      <c r="C15" s="78">
        <v>249.10357112977124</v>
      </c>
      <c r="D15" s="78">
        <v>122.66322321862036</v>
      </c>
      <c r="E15" s="78">
        <v>84.913612810920355</v>
      </c>
      <c r="F15" s="78">
        <v>164.18995831885087</v>
      </c>
    </row>
    <row r="16" spans="1:7">
      <c r="A16" s="75" t="s">
        <v>121</v>
      </c>
      <c r="B16" s="75" t="s">
        <v>122</v>
      </c>
      <c r="C16" s="78">
        <v>53.603646506185143</v>
      </c>
      <c r="D16" s="78">
        <v>9.292031351164475</v>
      </c>
      <c r="E16" s="78">
        <v>9.2224437045864729</v>
      </c>
      <c r="F16" s="78">
        <v>44.381202801598668</v>
      </c>
    </row>
    <row r="17" spans="1:6">
      <c r="A17" s="75" t="s">
        <v>123</v>
      </c>
      <c r="B17" s="75" t="s">
        <v>124</v>
      </c>
      <c r="C17" s="78">
        <v>31.823628657168449</v>
      </c>
      <c r="D17" s="78">
        <v>12.653399402421917</v>
      </c>
      <c r="E17" s="78">
        <v>12.320026748691916</v>
      </c>
      <c r="F17" s="78">
        <v>19.503601908476533</v>
      </c>
    </row>
    <row r="18" spans="1:6">
      <c r="A18" s="75" t="s">
        <v>125</v>
      </c>
      <c r="B18" s="75" t="s">
        <v>126</v>
      </c>
      <c r="C18" s="78">
        <v>31.31136782702945</v>
      </c>
      <c r="D18" s="78">
        <v>11.975386685610705</v>
      </c>
      <c r="E18" s="78">
        <v>11.248271854360706</v>
      </c>
      <c r="F18" s="78">
        <v>20.063095972668744</v>
      </c>
    </row>
    <row r="19" spans="1:6">
      <c r="A19" s="75" t="s">
        <v>127</v>
      </c>
      <c r="B19" s="75" t="s">
        <v>128</v>
      </c>
      <c r="C19" s="78">
        <v>65.406926133164831</v>
      </c>
      <c r="D19" s="78">
        <v>28.064155670991564</v>
      </c>
      <c r="E19" s="78">
        <v>25.142406417871566</v>
      </c>
      <c r="F19" s="78">
        <v>40.264519715293261</v>
      </c>
    </row>
    <row r="20" spans="1:6">
      <c r="A20" s="75" t="s">
        <v>129</v>
      </c>
      <c r="B20" s="75" t="s">
        <v>130</v>
      </c>
      <c r="C20" s="78">
        <v>103.08817551180179</v>
      </c>
      <c r="D20" s="78">
        <v>17.822369311676137</v>
      </c>
      <c r="E20" s="78">
        <v>16.078843508976139</v>
      </c>
      <c r="F20" s="78">
        <v>87.009332002825658</v>
      </c>
    </row>
    <row r="21" spans="1:6">
      <c r="A21" s="75" t="s">
        <v>131</v>
      </c>
      <c r="B21" s="75" t="s">
        <v>132</v>
      </c>
      <c r="C21" s="78">
        <v>0</v>
      </c>
      <c r="D21" s="78">
        <v>0</v>
      </c>
      <c r="E21" s="78">
        <v>0</v>
      </c>
      <c r="F21" s="78">
        <v>0</v>
      </c>
    </row>
    <row r="22" spans="1:6">
      <c r="A22" s="75" t="s">
        <v>133</v>
      </c>
      <c r="B22" s="75" t="s">
        <v>134</v>
      </c>
      <c r="C22" s="78">
        <v>0</v>
      </c>
      <c r="D22" s="78">
        <v>6.0967577777000015E-2</v>
      </c>
      <c r="E22" s="78">
        <v>6.0968309999999991E-2</v>
      </c>
      <c r="F22" s="78">
        <v>-6.0968309999999991E-2</v>
      </c>
    </row>
    <row r="23" spans="1:6">
      <c r="A23" s="74" t="s">
        <v>135</v>
      </c>
      <c r="B23" s="74"/>
      <c r="C23" s="80">
        <v>-207.94634373051272</v>
      </c>
      <c r="D23" s="80">
        <v>-1.0268000030499999E-4</v>
      </c>
      <c r="E23" s="80">
        <v>-1.6769950054753693E-4</v>
      </c>
      <c r="F23" s="80">
        <v>-207.94617603101219</v>
      </c>
    </row>
    <row r="24" spans="1:6" ht="15" thickBot="1">
      <c r="C24" s="78">
        <v>7641.7906184821313</v>
      </c>
      <c r="D24" s="78">
        <v>5459.8916144174527</v>
      </c>
      <c r="E24" s="78">
        <v>5076.0410123713082</v>
      </c>
      <c r="F24" s="78">
        <v>2565.7496061108241</v>
      </c>
    </row>
    <row r="25" spans="1:6" ht="15.75" thickBot="1">
      <c r="D25" s="81">
        <f>(C24-D24)/C24</f>
        <v>0.28552195591274437</v>
      </c>
      <c r="E25" s="82">
        <f>(D24-E24)/C24</f>
        <v>5.0230452679216143E-2</v>
      </c>
      <c r="F25" s="83">
        <f>F24/C24</f>
        <v>0.33575240859196065</v>
      </c>
    </row>
  </sheetData>
  <mergeCells count="1">
    <mergeCell ref="A1:D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90" zoomScaleNormal="90" workbookViewId="0">
      <selection sqref="A1:E1"/>
    </sheetView>
  </sheetViews>
  <sheetFormatPr defaultRowHeight="14.25"/>
  <cols>
    <col min="1" max="1" width="9.33203125" style="1"/>
    <col min="2" max="5" width="20.1640625" style="1" customWidth="1"/>
    <col min="6" max="6" width="20.5" style="1" customWidth="1"/>
    <col min="7" max="16384" width="9.33203125" style="1"/>
  </cols>
  <sheetData>
    <row r="1" spans="1:5" ht="15">
      <c r="A1" s="87" t="s">
        <v>70</v>
      </c>
      <c r="B1" s="87"/>
      <c r="C1" s="87"/>
      <c r="D1" s="87"/>
      <c r="E1" s="87"/>
    </row>
    <row r="2" spans="1:5" ht="42.75">
      <c r="A2" s="31"/>
      <c r="B2" s="32" t="s">
        <v>3</v>
      </c>
      <c r="C2" s="32" t="s">
        <v>89</v>
      </c>
      <c r="D2" s="32" t="s">
        <v>4</v>
      </c>
      <c r="E2" s="32" t="s">
        <v>68</v>
      </c>
    </row>
    <row r="3" spans="1:5">
      <c r="A3" s="2" t="s">
        <v>10</v>
      </c>
      <c r="B3" s="70">
        <v>2.2799999999999998</v>
      </c>
      <c r="C3" s="70">
        <v>0.85</v>
      </c>
      <c r="D3" s="70">
        <v>13.2</v>
      </c>
      <c r="E3" s="71">
        <f t="shared" ref="E3:E30" si="0">C3-B3</f>
        <v>-1.4299999999999997</v>
      </c>
    </row>
    <row r="4" spans="1:5">
      <c r="A4" s="2" t="s">
        <v>5</v>
      </c>
      <c r="B4" s="70">
        <v>3.51</v>
      </c>
      <c r="C4" s="70">
        <v>1.08</v>
      </c>
      <c r="D4" s="70">
        <v>13.2</v>
      </c>
      <c r="E4" s="71">
        <f t="shared" si="0"/>
        <v>-2.4299999999999997</v>
      </c>
    </row>
    <row r="5" spans="1:5">
      <c r="A5" s="2" t="s">
        <v>7</v>
      </c>
      <c r="B5" s="70">
        <v>4.22</v>
      </c>
      <c r="C5" s="70">
        <v>1.1499999999999999</v>
      </c>
      <c r="D5" s="70">
        <v>13.2</v>
      </c>
      <c r="E5" s="71">
        <f t="shared" si="0"/>
        <v>-3.07</v>
      </c>
    </row>
    <row r="6" spans="1:5">
      <c r="A6" s="2" t="s">
        <v>6</v>
      </c>
      <c r="B6" s="70">
        <v>4.05</v>
      </c>
      <c r="C6" s="70">
        <v>2.71</v>
      </c>
      <c r="D6" s="70">
        <v>13.2</v>
      </c>
      <c r="E6" s="71">
        <f t="shared" si="0"/>
        <v>-1.3399999999999999</v>
      </c>
    </row>
    <row r="7" spans="1:5">
      <c r="A7" s="2" t="s">
        <v>26</v>
      </c>
      <c r="B7" s="70">
        <v>3.42</v>
      </c>
      <c r="C7" s="70">
        <v>2.71</v>
      </c>
      <c r="D7" s="70">
        <v>13.2</v>
      </c>
      <c r="E7" s="71">
        <f t="shared" si="0"/>
        <v>-0.71</v>
      </c>
    </row>
    <row r="8" spans="1:5">
      <c r="A8" s="2" t="s">
        <v>13</v>
      </c>
      <c r="B8" s="70">
        <v>9.49</v>
      </c>
      <c r="C8" s="70">
        <v>4</v>
      </c>
      <c r="D8" s="70">
        <v>13.2</v>
      </c>
      <c r="E8" s="71">
        <f t="shared" si="0"/>
        <v>-5.49</v>
      </c>
    </row>
    <row r="9" spans="1:5">
      <c r="A9" s="2" t="s">
        <v>12</v>
      </c>
      <c r="B9" s="70">
        <v>10.28</v>
      </c>
      <c r="C9" s="70">
        <v>4.7300000000000004</v>
      </c>
      <c r="D9" s="70">
        <v>13.2</v>
      </c>
      <c r="E9" s="71">
        <f t="shared" si="0"/>
        <v>-5.5499999999999989</v>
      </c>
    </row>
    <row r="10" spans="1:5">
      <c r="A10" s="2" t="s">
        <v>8</v>
      </c>
      <c r="B10" s="70">
        <v>6.33</v>
      </c>
      <c r="C10" s="70">
        <v>6.78</v>
      </c>
      <c r="D10" s="70">
        <v>13.2</v>
      </c>
      <c r="E10" s="71">
        <f t="shared" si="0"/>
        <v>0.45000000000000018</v>
      </c>
    </row>
    <row r="11" spans="1:5">
      <c r="A11" s="2" t="s">
        <v>14</v>
      </c>
      <c r="B11" s="70">
        <v>8</v>
      </c>
      <c r="C11" s="70">
        <v>7.3</v>
      </c>
      <c r="D11" s="70">
        <v>13.2</v>
      </c>
      <c r="E11" s="71">
        <f t="shared" si="0"/>
        <v>-0.70000000000000018</v>
      </c>
    </row>
    <row r="12" spans="1:5">
      <c r="A12" s="2" t="s">
        <v>11</v>
      </c>
      <c r="B12" s="70">
        <v>6.89</v>
      </c>
      <c r="C12" s="70">
        <v>7.98</v>
      </c>
      <c r="D12" s="70">
        <v>13.2</v>
      </c>
      <c r="E12" s="71">
        <f t="shared" si="0"/>
        <v>1.0900000000000007</v>
      </c>
    </row>
    <row r="13" spans="1:5">
      <c r="A13" s="2" t="s">
        <v>9</v>
      </c>
      <c r="B13" s="70">
        <v>8.24</v>
      </c>
      <c r="C13" s="70">
        <v>8.0399999999999991</v>
      </c>
      <c r="D13" s="70">
        <v>13.2</v>
      </c>
      <c r="E13" s="71">
        <f t="shared" si="0"/>
        <v>-0.20000000000000107</v>
      </c>
    </row>
    <row r="14" spans="1:5">
      <c r="A14" s="2" t="s">
        <v>18</v>
      </c>
      <c r="B14" s="70">
        <v>10.7</v>
      </c>
      <c r="C14" s="70">
        <v>8.51</v>
      </c>
      <c r="D14" s="70">
        <v>13.2</v>
      </c>
      <c r="E14" s="71">
        <f t="shared" si="0"/>
        <v>-2.1899999999999995</v>
      </c>
    </row>
    <row r="15" spans="1:5">
      <c r="A15" s="2" t="s">
        <v>15</v>
      </c>
      <c r="B15" s="70">
        <v>10.45</v>
      </c>
      <c r="C15" s="70">
        <v>9.39</v>
      </c>
      <c r="D15" s="70">
        <v>13.2</v>
      </c>
      <c r="E15" s="71">
        <f t="shared" si="0"/>
        <v>-1.0599999999999987</v>
      </c>
    </row>
    <row r="16" spans="1:5">
      <c r="A16" s="2" t="s">
        <v>17</v>
      </c>
      <c r="B16" s="70">
        <v>10.77</v>
      </c>
      <c r="C16" s="70">
        <v>9.68</v>
      </c>
      <c r="D16" s="70">
        <v>13.2</v>
      </c>
      <c r="E16" s="71">
        <f t="shared" si="0"/>
        <v>-1.0899999999999999</v>
      </c>
    </row>
    <row r="17" spans="1:5">
      <c r="A17" s="2" t="s">
        <v>20</v>
      </c>
      <c r="B17" s="70">
        <v>12.88</v>
      </c>
      <c r="C17" s="70">
        <v>10.16</v>
      </c>
      <c r="D17" s="70">
        <v>13.2</v>
      </c>
      <c r="E17" s="71">
        <f t="shared" si="0"/>
        <v>-2.7200000000000006</v>
      </c>
    </row>
    <row r="18" spans="1:5">
      <c r="A18" s="2" t="s">
        <v>16</v>
      </c>
      <c r="B18" s="70">
        <v>10.61</v>
      </c>
      <c r="C18" s="70">
        <v>11.15</v>
      </c>
      <c r="D18" s="70">
        <v>13.2</v>
      </c>
      <c r="E18" s="71">
        <f t="shared" si="0"/>
        <v>0.54000000000000092</v>
      </c>
    </row>
    <row r="19" spans="1:5">
      <c r="A19" s="2" t="s">
        <v>24</v>
      </c>
      <c r="B19" s="70">
        <v>17.170000000000002</v>
      </c>
      <c r="C19" s="70">
        <v>11.27</v>
      </c>
      <c r="D19" s="70">
        <v>13.2</v>
      </c>
      <c r="E19" s="71">
        <f t="shared" si="0"/>
        <v>-5.9000000000000021</v>
      </c>
    </row>
    <row r="20" spans="1:5">
      <c r="A20" s="2" t="s">
        <v>19</v>
      </c>
      <c r="B20" s="70">
        <v>11.04</v>
      </c>
      <c r="C20" s="70">
        <v>11.67</v>
      </c>
      <c r="D20" s="70">
        <v>13.2</v>
      </c>
      <c r="E20" s="71">
        <f t="shared" si="0"/>
        <v>0.63000000000000078</v>
      </c>
    </row>
    <row r="21" spans="1:5">
      <c r="A21" s="2" t="s">
        <v>21</v>
      </c>
      <c r="B21" s="70">
        <v>11.58</v>
      </c>
      <c r="C21" s="70">
        <v>11.92</v>
      </c>
      <c r="D21" s="70">
        <v>13.2</v>
      </c>
      <c r="E21" s="71">
        <f t="shared" si="0"/>
        <v>0.33999999999999986</v>
      </c>
    </row>
    <row r="22" spans="1:5">
      <c r="A22" s="2" t="s">
        <v>22</v>
      </c>
      <c r="B22" s="70">
        <v>15.4</v>
      </c>
      <c r="C22" s="70">
        <v>13.33</v>
      </c>
      <c r="D22" s="70">
        <v>13.2</v>
      </c>
      <c r="E22" s="71">
        <f t="shared" si="0"/>
        <v>-2.0700000000000003</v>
      </c>
    </row>
    <row r="23" spans="1:5">
      <c r="A23" s="2" t="s">
        <v>25</v>
      </c>
      <c r="B23" s="70">
        <v>20.67</v>
      </c>
      <c r="C23" s="70">
        <v>13.56</v>
      </c>
      <c r="D23" s="70">
        <v>13.2</v>
      </c>
      <c r="E23" s="71">
        <f t="shared" si="0"/>
        <v>-7.1100000000000012</v>
      </c>
    </row>
    <row r="24" spans="1:5">
      <c r="A24" s="2" t="s">
        <v>23</v>
      </c>
      <c r="B24" s="70">
        <v>16.920000000000002</v>
      </c>
      <c r="C24" s="70">
        <v>14.19</v>
      </c>
      <c r="D24" s="70">
        <v>13.2</v>
      </c>
      <c r="E24" s="71">
        <f t="shared" si="0"/>
        <v>-2.7300000000000022</v>
      </c>
    </row>
    <row r="25" spans="1:5">
      <c r="A25" s="2" t="s">
        <v>27</v>
      </c>
      <c r="B25" s="70">
        <v>24.3</v>
      </c>
      <c r="C25" s="70">
        <v>20.8</v>
      </c>
      <c r="D25" s="70">
        <v>13.2</v>
      </c>
      <c r="E25" s="71">
        <f t="shared" si="0"/>
        <v>-3.5</v>
      </c>
    </row>
    <row r="26" spans="1:5">
      <c r="A26" s="2" t="s">
        <v>29</v>
      </c>
      <c r="B26" s="70">
        <v>25.57</v>
      </c>
      <c r="C26" s="70">
        <v>24.52</v>
      </c>
      <c r="D26" s="70">
        <v>13.2</v>
      </c>
      <c r="E26" s="71">
        <f t="shared" si="0"/>
        <v>-1.0500000000000007</v>
      </c>
    </row>
    <row r="27" spans="1:5">
      <c r="A27" s="2" t="s">
        <v>30</v>
      </c>
      <c r="B27" s="70">
        <v>29.27</v>
      </c>
      <c r="C27" s="70">
        <v>25.68</v>
      </c>
      <c r="D27" s="70">
        <v>13.2</v>
      </c>
      <c r="E27" s="71">
        <f t="shared" si="0"/>
        <v>-3.59</v>
      </c>
    </row>
    <row r="28" spans="1:5">
      <c r="A28" s="2" t="s">
        <v>28</v>
      </c>
      <c r="B28" s="70">
        <v>26.13</v>
      </c>
      <c r="C28" s="70">
        <v>25.9</v>
      </c>
      <c r="D28" s="70">
        <v>13.2</v>
      </c>
      <c r="E28" s="71">
        <f t="shared" si="0"/>
        <v>-0.23000000000000043</v>
      </c>
    </row>
    <row r="29" spans="1:5">
      <c r="A29" s="2" t="s">
        <v>87</v>
      </c>
      <c r="B29" s="70">
        <v>29.37</v>
      </c>
      <c r="C29" s="70">
        <v>29.22</v>
      </c>
      <c r="D29" s="70">
        <v>13.2</v>
      </c>
      <c r="E29" s="71">
        <f t="shared" si="0"/>
        <v>-0.15000000000000213</v>
      </c>
    </row>
    <row r="30" spans="1:5">
      <c r="A30" s="25" t="s">
        <v>31</v>
      </c>
      <c r="B30" s="72">
        <v>34.479999999999997</v>
      </c>
      <c r="C30" s="72">
        <v>35.880000000000003</v>
      </c>
      <c r="D30" s="72">
        <v>13.2</v>
      </c>
      <c r="E30" s="73">
        <f t="shared" si="0"/>
        <v>1.4000000000000057</v>
      </c>
    </row>
    <row r="31" spans="1:5" ht="16.5" customHeight="1">
      <c r="A31" s="67" t="s">
        <v>88</v>
      </c>
      <c r="B31" s="7"/>
      <c r="C31" s="7"/>
      <c r="D31" s="7"/>
    </row>
    <row r="32" spans="1:5">
      <c r="A32" s="1" t="s">
        <v>86</v>
      </c>
    </row>
    <row r="34" spans="1:6">
      <c r="A34" s="68"/>
      <c r="B34" s="68"/>
      <c r="C34" s="68"/>
      <c r="D34" s="68"/>
      <c r="E34" s="68"/>
      <c r="F34" s="68"/>
    </row>
    <row r="35" spans="1:6">
      <c r="A35" s="69"/>
      <c r="B35" s="68"/>
      <c r="C35" s="68"/>
      <c r="D35" s="68"/>
      <c r="E35" s="68"/>
      <c r="F35" s="68"/>
    </row>
    <row r="36" spans="1:6">
      <c r="A36" s="68"/>
      <c r="B36" s="68"/>
      <c r="C36" s="68"/>
      <c r="D36" s="68"/>
      <c r="E36" s="68"/>
      <c r="F36" s="68"/>
    </row>
    <row r="37" spans="1:6">
      <c r="A37" s="68"/>
      <c r="B37" s="68"/>
      <c r="C37" s="68"/>
      <c r="D37" s="68"/>
      <c r="E37" s="68"/>
      <c r="F37" s="68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showGridLines="0" workbookViewId="0">
      <selection activeCell="I34" sqref="I34"/>
    </sheetView>
  </sheetViews>
  <sheetFormatPr defaultRowHeight="14.25"/>
  <cols>
    <col min="1" max="1" width="18.83203125" style="8" customWidth="1"/>
    <col min="2" max="2" width="9.33203125" style="8"/>
    <col min="3" max="3" width="9.5" style="8" customWidth="1"/>
    <col min="4" max="16384" width="9.33203125" style="8"/>
  </cols>
  <sheetData>
    <row r="1" spans="1:17" ht="15">
      <c r="A1" s="33" t="s">
        <v>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7">
      <c r="A2" s="35"/>
      <c r="B2" s="35">
        <v>2005</v>
      </c>
      <c r="C2" s="35">
        <v>2006</v>
      </c>
      <c r="D2" s="35">
        <v>2007</v>
      </c>
      <c r="E2" s="35">
        <v>2008</v>
      </c>
      <c r="F2" s="35">
        <v>2009</v>
      </c>
      <c r="G2" s="35">
        <v>2010</v>
      </c>
      <c r="H2" s="35">
        <v>2011</v>
      </c>
      <c r="I2" s="35">
        <v>2012</v>
      </c>
      <c r="J2" s="35">
        <v>2013</v>
      </c>
      <c r="K2" s="35">
        <v>2014</v>
      </c>
      <c r="L2" s="35">
        <v>2015</v>
      </c>
      <c r="M2" s="35">
        <v>2016</v>
      </c>
    </row>
    <row r="3" spans="1:17">
      <c r="A3" s="8" t="s">
        <v>61</v>
      </c>
      <c r="B3" s="39">
        <v>60.569263967212613</v>
      </c>
      <c r="C3" s="39">
        <v>57.38491902457524</v>
      </c>
      <c r="D3" s="39">
        <v>53.328679992042694</v>
      </c>
      <c r="E3" s="39">
        <v>53.48052764429697</v>
      </c>
      <c r="F3" s="39">
        <v>48.491115648318392</v>
      </c>
      <c r="G3" s="39">
        <v>47.281096696236062</v>
      </c>
      <c r="H3" s="39">
        <v>48.863289831531638</v>
      </c>
      <c r="I3" s="39">
        <v>43.8954874177156</v>
      </c>
      <c r="J3" s="39">
        <v>47.04898159558374</v>
      </c>
      <c r="K3" s="39">
        <v>48.917332231797886</v>
      </c>
      <c r="L3" s="39">
        <v>49.730164176886042</v>
      </c>
      <c r="M3" s="39">
        <v>50.677261481092216</v>
      </c>
      <c r="N3" s="22"/>
      <c r="O3" s="22"/>
      <c r="P3" s="22"/>
      <c r="Q3" s="22"/>
    </row>
    <row r="4" spans="1:17">
      <c r="A4" s="8" t="s">
        <v>62</v>
      </c>
      <c r="B4" s="39">
        <v>56.747897390659304</v>
      </c>
      <c r="C4" s="39">
        <v>53.295831814505533</v>
      </c>
      <c r="D4" s="39">
        <v>54.452248654141854</v>
      </c>
      <c r="E4" s="39">
        <v>56.4765880805693</v>
      </c>
      <c r="F4" s="39">
        <v>55.046932645961114</v>
      </c>
      <c r="G4" s="39">
        <v>53.356802006462189</v>
      </c>
      <c r="H4" s="39">
        <v>55.686829673007296</v>
      </c>
      <c r="I4" s="39">
        <v>57.242410552981582</v>
      </c>
      <c r="J4" s="39">
        <v>57.508902557860253</v>
      </c>
      <c r="K4" s="39">
        <v>58.472850247678466</v>
      </c>
      <c r="L4" s="39">
        <v>57.5191337664087</v>
      </c>
      <c r="M4" s="39">
        <v>60.438698042021166</v>
      </c>
      <c r="N4" s="22"/>
      <c r="O4" s="22"/>
      <c r="P4" s="22"/>
      <c r="Q4" s="22"/>
    </row>
    <row r="5" spans="1:17">
      <c r="A5" s="8" t="s">
        <v>63</v>
      </c>
      <c r="B5" s="39">
        <v>47.290427707082387</v>
      </c>
      <c r="C5" s="39">
        <v>53.823286092719023</v>
      </c>
      <c r="D5" s="39">
        <v>57.24732645760281</v>
      </c>
      <c r="E5" s="39">
        <v>57.029929023801969</v>
      </c>
      <c r="F5" s="39">
        <v>49.746632972517752</v>
      </c>
      <c r="G5" s="39">
        <v>52.211048112530854</v>
      </c>
      <c r="H5" s="39">
        <v>51.978271285818032</v>
      </c>
      <c r="I5" s="39">
        <v>51.356220545425849</v>
      </c>
      <c r="J5" s="39">
        <v>50.738388211623878</v>
      </c>
      <c r="K5" s="39">
        <v>53.220973729946429</v>
      </c>
      <c r="L5" s="39">
        <v>55.096003197817524</v>
      </c>
      <c r="M5" s="39">
        <v>55.563904155360376</v>
      </c>
      <c r="N5" s="22"/>
      <c r="O5" s="22"/>
      <c r="P5" s="22"/>
      <c r="Q5" s="22"/>
    </row>
    <row r="6" spans="1:17">
      <c r="A6" s="8" t="s">
        <v>64</v>
      </c>
      <c r="B6" s="39">
        <v>45.509673755757838</v>
      </c>
      <c r="C6" s="39">
        <v>48.337085171262906</v>
      </c>
      <c r="D6" s="39">
        <v>50.396147049537568</v>
      </c>
      <c r="E6" s="39">
        <v>47.049191426883247</v>
      </c>
      <c r="F6" s="39">
        <v>43.023523230809822</v>
      </c>
      <c r="G6" s="39">
        <v>44.727720505905062</v>
      </c>
      <c r="H6" s="39">
        <v>44.246983068413748</v>
      </c>
      <c r="I6" s="39">
        <v>40.988358657462996</v>
      </c>
      <c r="J6" s="39">
        <v>41.032006316156831</v>
      </c>
      <c r="K6" s="39">
        <v>41.80933983317906</v>
      </c>
      <c r="L6" s="39">
        <v>42.034378821313808</v>
      </c>
      <c r="M6" s="39">
        <v>42.996456373882914</v>
      </c>
      <c r="N6" s="22"/>
      <c r="O6" s="22"/>
      <c r="P6" s="22"/>
      <c r="Q6" s="22"/>
    </row>
    <row r="7" spans="1:17">
      <c r="A7" s="34" t="s">
        <v>69</v>
      </c>
      <c r="B7" s="45">
        <v>56.672540109961091</v>
      </c>
      <c r="C7" s="45">
        <v>57.968291539230755</v>
      </c>
      <c r="D7" s="45">
        <v>58.208772617654702</v>
      </c>
      <c r="E7" s="45">
        <v>56.645641177261666</v>
      </c>
      <c r="F7" s="45">
        <v>52.243196724917908</v>
      </c>
      <c r="G7" s="45">
        <v>53.148653166199281</v>
      </c>
      <c r="H7" s="45">
        <v>53.729449254273717</v>
      </c>
      <c r="I7" s="45">
        <v>53.584959746602202</v>
      </c>
      <c r="J7" s="45">
        <v>53.578876587344404</v>
      </c>
      <c r="K7" s="45">
        <v>54.542773962097733</v>
      </c>
      <c r="L7" s="45">
        <v>54.272312009960835</v>
      </c>
      <c r="M7" s="45">
        <v>55.462012571771915</v>
      </c>
    </row>
    <row r="9" spans="1:17">
      <c r="A9" s="23" t="s">
        <v>66</v>
      </c>
    </row>
    <row r="10" spans="1:17">
      <c r="A10" s="1" t="s">
        <v>65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90" zoomScaleNormal="90" workbookViewId="0">
      <selection activeCell="K3" sqref="K3"/>
    </sheetView>
  </sheetViews>
  <sheetFormatPr defaultRowHeight="12.75"/>
  <cols>
    <col min="1" max="1" width="41.83203125" style="9" customWidth="1"/>
    <col min="2" max="2" width="16" style="9" customWidth="1"/>
    <col min="3" max="8" width="12" style="9" bestFit="1" customWidth="1"/>
    <col min="9" max="9" width="11.1640625" style="9" customWidth="1"/>
    <col min="10" max="10" width="10.6640625" style="9" customWidth="1"/>
    <col min="11" max="11" width="10" style="9" customWidth="1"/>
    <col min="12" max="16384" width="9.33203125" style="9"/>
  </cols>
  <sheetData>
    <row r="1" spans="1:11" ht="15">
      <c r="A1" s="36" t="s">
        <v>71</v>
      </c>
      <c r="B1" s="37"/>
      <c r="C1" s="37"/>
      <c r="D1" s="37"/>
      <c r="E1" s="37"/>
      <c r="F1" s="37"/>
      <c r="G1" s="37"/>
      <c r="H1" s="37"/>
      <c r="I1" s="38"/>
      <c r="J1" s="38"/>
      <c r="K1" s="38"/>
    </row>
    <row r="2" spans="1:11" ht="15">
      <c r="A2" s="10" t="s">
        <v>35</v>
      </c>
      <c r="B2" s="10">
        <v>2008</v>
      </c>
      <c r="C2" s="10">
        <v>2009</v>
      </c>
      <c r="D2" s="10">
        <v>2010</v>
      </c>
      <c r="E2" s="10">
        <v>2011</v>
      </c>
      <c r="F2" s="10">
        <v>2012</v>
      </c>
      <c r="G2" s="10">
        <v>2013</v>
      </c>
      <c r="H2" s="10">
        <v>2014</v>
      </c>
      <c r="I2" s="10">
        <v>2015</v>
      </c>
      <c r="J2" s="10">
        <v>2016</v>
      </c>
      <c r="K2" s="10">
        <v>2017</v>
      </c>
    </row>
    <row r="3" spans="1:11" ht="15">
      <c r="A3" s="10" t="s">
        <v>36</v>
      </c>
      <c r="B3" s="11">
        <v>1127.70582481</v>
      </c>
      <c r="C3" s="11">
        <v>1006.65329135</v>
      </c>
      <c r="D3" s="11">
        <v>955.73617134000006</v>
      </c>
      <c r="E3" s="11">
        <v>1063.7849849899999</v>
      </c>
      <c r="F3" s="11">
        <v>1027.3010700999998</v>
      </c>
      <c r="G3" s="11">
        <v>1036.3177650099999</v>
      </c>
      <c r="H3" s="11">
        <v>1069.58802838</v>
      </c>
      <c r="I3" s="11">
        <v>1129.8255899399996</v>
      </c>
      <c r="J3" s="11">
        <v>1185.0265499124998</v>
      </c>
      <c r="K3" s="11">
        <v>1222.09120355286</v>
      </c>
    </row>
    <row r="4" spans="1:11" ht="15">
      <c r="A4" s="10" t="s">
        <v>37</v>
      </c>
      <c r="B4" s="11"/>
      <c r="C4" s="11"/>
      <c r="D4" s="11"/>
      <c r="E4" s="11"/>
      <c r="F4" s="11"/>
      <c r="G4" s="11"/>
      <c r="H4" s="11"/>
      <c r="I4" s="11"/>
    </row>
    <row r="5" spans="1:11" ht="14.25">
      <c r="A5" s="8" t="s">
        <v>38</v>
      </c>
      <c r="B5" s="11">
        <v>1211.5718845388917</v>
      </c>
      <c r="C5" s="11">
        <v>1206.6327931466215</v>
      </c>
      <c r="D5" s="11">
        <v>1072.1731138750831</v>
      </c>
      <c r="E5" s="11">
        <v>1158.1866354906879</v>
      </c>
      <c r="F5" s="11">
        <v>1214.734659176512</v>
      </c>
      <c r="G5" s="11">
        <v>1257.1176695565255</v>
      </c>
      <c r="H5" s="11">
        <v>1317.6993704137549</v>
      </c>
      <c r="I5" s="11">
        <v>1371.3023974596301</v>
      </c>
      <c r="J5" s="11">
        <v>1420.8889750822618</v>
      </c>
      <c r="K5" s="11">
        <v>1468.5325444929722</v>
      </c>
    </row>
    <row r="6" spans="1:11" ht="14.25">
      <c r="A6" s="8" t="s">
        <v>39</v>
      </c>
      <c r="B6" s="11">
        <v>1129.9106947554794</v>
      </c>
      <c r="C6" s="11">
        <v>1130.4076716557715</v>
      </c>
      <c r="D6" s="11">
        <v>1008.550654276676</v>
      </c>
      <c r="E6" s="11">
        <v>1089.780085790838</v>
      </c>
      <c r="F6" s="11">
        <v>1135.6513294455381</v>
      </c>
      <c r="G6" s="11">
        <v>1166.5685111328783</v>
      </c>
      <c r="H6" s="11">
        <v>1240.8324173935382</v>
      </c>
      <c r="I6" s="11">
        <v>1302.5142724100399</v>
      </c>
      <c r="J6" s="11">
        <v>1356.5143864797992</v>
      </c>
      <c r="K6" s="11">
        <v>1415.5469866243334</v>
      </c>
    </row>
    <row r="7" spans="1:11" ht="15">
      <c r="A7" s="10" t="s">
        <v>40</v>
      </c>
      <c r="B7" s="11"/>
      <c r="C7" s="11"/>
      <c r="D7" s="11"/>
      <c r="E7" s="11"/>
      <c r="F7" s="11"/>
      <c r="G7" s="11"/>
      <c r="H7" s="11"/>
      <c r="I7" s="11"/>
    </row>
    <row r="8" spans="1:11" ht="14.25">
      <c r="A8" s="8" t="s">
        <v>38</v>
      </c>
      <c r="B8" s="11">
        <f>B5-B3</f>
        <v>83.866059728891742</v>
      </c>
      <c r="C8" s="11">
        <f t="shared" ref="C8:K8" si="0">C5-C3</f>
        <v>199.97950179662143</v>
      </c>
      <c r="D8" s="11">
        <f t="shared" si="0"/>
        <v>116.43694253508306</v>
      </c>
      <c r="E8" s="11">
        <f t="shared" si="0"/>
        <v>94.401650500687992</v>
      </c>
      <c r="F8" s="11">
        <f t="shared" si="0"/>
        <v>187.43358907651213</v>
      </c>
      <c r="G8" s="11">
        <f t="shared" si="0"/>
        <v>220.79990454652557</v>
      </c>
      <c r="H8" s="11">
        <f t="shared" si="0"/>
        <v>248.11134203375491</v>
      </c>
      <c r="I8" s="11">
        <f t="shared" si="0"/>
        <v>241.47680751963048</v>
      </c>
      <c r="J8" s="11">
        <f t="shared" si="0"/>
        <v>235.86242516976199</v>
      </c>
      <c r="K8" s="11">
        <f t="shared" si="0"/>
        <v>246.44134094011224</v>
      </c>
    </row>
    <row r="9" spans="1:11" ht="14.25">
      <c r="A9" s="8" t="s">
        <v>39</v>
      </c>
      <c r="B9" s="11">
        <f>B6-B3</f>
        <v>2.2048699454794587</v>
      </c>
      <c r="C9" s="11">
        <f t="shared" ref="C9:K9" si="1">C6-C3</f>
        <v>123.75438030577152</v>
      </c>
      <c r="D9" s="11">
        <f t="shared" si="1"/>
        <v>52.814482936675972</v>
      </c>
      <c r="E9" s="11">
        <f t="shared" si="1"/>
        <v>25.995100800838145</v>
      </c>
      <c r="F9" s="11">
        <f t="shared" si="1"/>
        <v>108.35025934553823</v>
      </c>
      <c r="G9" s="11">
        <f t="shared" si="1"/>
        <v>130.25074612287835</v>
      </c>
      <c r="H9" s="11">
        <f t="shared" si="1"/>
        <v>171.24438901353824</v>
      </c>
      <c r="I9" s="11">
        <f t="shared" si="1"/>
        <v>172.68868247004025</v>
      </c>
      <c r="J9" s="11">
        <f t="shared" si="1"/>
        <v>171.48783656729938</v>
      </c>
      <c r="K9" s="11">
        <f t="shared" si="1"/>
        <v>193.45578307147343</v>
      </c>
    </row>
    <row r="10" spans="1:11" ht="15">
      <c r="A10" s="10" t="s">
        <v>41</v>
      </c>
      <c r="B10" s="8"/>
      <c r="C10" s="8"/>
      <c r="D10" s="8"/>
      <c r="E10" s="8"/>
      <c r="F10" s="8"/>
      <c r="G10" s="8"/>
      <c r="H10" s="8"/>
      <c r="I10" s="8"/>
    </row>
    <row r="11" spans="1:11" ht="14.25">
      <c r="A11" s="8" t="s">
        <v>38</v>
      </c>
      <c r="B11" s="12">
        <f>B8/B5*100</f>
        <v>6.9220869846125606</v>
      </c>
      <c r="C11" s="12">
        <f t="shared" ref="C11:K12" si="2">C8/C5*100</f>
        <v>16.573352135998292</v>
      </c>
      <c r="D11" s="12">
        <f t="shared" si="2"/>
        <v>10.859901356251404</v>
      </c>
      <c r="E11" s="12">
        <f t="shared" si="2"/>
        <v>8.1508150420586514</v>
      </c>
      <c r="F11" s="12">
        <f t="shared" si="2"/>
        <v>15.430002565628312</v>
      </c>
      <c r="G11" s="12">
        <f t="shared" si="2"/>
        <v>17.563980675286935</v>
      </c>
      <c r="H11" s="12">
        <f t="shared" si="2"/>
        <v>18.829131105667027</v>
      </c>
      <c r="I11" s="12">
        <f t="shared" si="2"/>
        <v>17.609303970223632</v>
      </c>
      <c r="J11" s="12">
        <f t="shared" si="2"/>
        <v>16.599637924286579</v>
      </c>
      <c r="K11" s="12">
        <f t="shared" si="2"/>
        <v>16.781469492403993</v>
      </c>
    </row>
    <row r="12" spans="1:11" ht="14.25">
      <c r="A12" s="8" t="s">
        <v>39</v>
      </c>
      <c r="B12" s="12">
        <f>B9/B6*100</f>
        <v>0.19513665599533137</v>
      </c>
      <c r="C12" s="12">
        <f t="shared" si="2"/>
        <v>10.947765430899945</v>
      </c>
      <c r="D12" s="12">
        <f t="shared" si="2"/>
        <v>5.2366713275848378</v>
      </c>
      <c r="E12" s="12">
        <f t="shared" si="2"/>
        <v>2.3853528927328371</v>
      </c>
      <c r="F12" s="12">
        <f t="shared" si="2"/>
        <v>9.5408032849693711</v>
      </c>
      <c r="G12" s="12">
        <f t="shared" si="2"/>
        <v>11.165289040451574</v>
      </c>
      <c r="H12" s="12">
        <f t="shared" si="2"/>
        <v>13.800766857240074</v>
      </c>
      <c r="I12" s="12">
        <f t="shared" si="2"/>
        <v>13.258102895910282</v>
      </c>
      <c r="J12" s="12">
        <f t="shared" si="2"/>
        <v>12.641800063198454</v>
      </c>
      <c r="K12" s="12">
        <f t="shared" si="2"/>
        <v>13.666503824984929</v>
      </c>
    </row>
    <row r="13" spans="1:11" ht="14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4.25">
      <c r="A14" s="13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>
      <c r="A15" s="13" t="s">
        <v>39</v>
      </c>
      <c r="B15" s="39">
        <f>B12</f>
        <v>0.19513665599533137</v>
      </c>
      <c r="C15" s="39">
        <f t="shared" ref="C15:K15" si="3">C12</f>
        <v>10.947765430899945</v>
      </c>
      <c r="D15" s="39">
        <f t="shared" si="3"/>
        <v>5.2366713275848378</v>
      </c>
      <c r="E15" s="39">
        <f t="shared" si="3"/>
        <v>2.3853528927328371</v>
      </c>
      <c r="F15" s="39">
        <f t="shared" si="3"/>
        <v>9.5408032849693711</v>
      </c>
      <c r="G15" s="39">
        <f t="shared" si="3"/>
        <v>11.165289040451574</v>
      </c>
      <c r="H15" s="39">
        <f t="shared" si="3"/>
        <v>13.800766857240074</v>
      </c>
      <c r="I15" s="39">
        <f t="shared" si="3"/>
        <v>13.258102895910282</v>
      </c>
      <c r="J15" s="39">
        <f t="shared" si="3"/>
        <v>12.641800063198454</v>
      </c>
      <c r="K15" s="39">
        <f t="shared" si="3"/>
        <v>13.666503824984929</v>
      </c>
    </row>
    <row r="16" spans="1:11" ht="14.25">
      <c r="A16" s="13" t="s">
        <v>38</v>
      </c>
      <c r="B16" s="39">
        <f>(B11-B12)</f>
        <v>6.726950328617229</v>
      </c>
      <c r="C16" s="39">
        <f t="shared" ref="C16:K16" si="4">(C11-C12)</f>
        <v>5.6255867050983461</v>
      </c>
      <c r="D16" s="39">
        <f t="shared" si="4"/>
        <v>5.6232300286665664</v>
      </c>
      <c r="E16" s="39">
        <f t="shared" si="4"/>
        <v>5.7654621493258142</v>
      </c>
      <c r="F16" s="39">
        <f t="shared" si="4"/>
        <v>5.889199280658941</v>
      </c>
      <c r="G16" s="39">
        <f t="shared" si="4"/>
        <v>6.3986916348353606</v>
      </c>
      <c r="H16" s="39">
        <f t="shared" si="4"/>
        <v>5.0283642484269535</v>
      </c>
      <c r="I16" s="39">
        <f t="shared" si="4"/>
        <v>4.3512010743133498</v>
      </c>
      <c r="J16" s="39">
        <f t="shared" si="4"/>
        <v>3.9578378610881249</v>
      </c>
      <c r="K16" s="39">
        <f t="shared" si="4"/>
        <v>3.1149656674190638</v>
      </c>
    </row>
    <row r="17" spans="1:11" ht="14.25">
      <c r="A17" s="8"/>
      <c r="B17" s="39">
        <f>+B16+B15</f>
        <v>6.9220869846125606</v>
      </c>
      <c r="C17" s="39">
        <f t="shared" ref="C17:K17" si="5">+C16+C15</f>
        <v>16.573352135998292</v>
      </c>
      <c r="D17" s="39">
        <f t="shared" si="5"/>
        <v>10.859901356251404</v>
      </c>
      <c r="E17" s="39">
        <f t="shared" si="5"/>
        <v>8.1508150420586514</v>
      </c>
      <c r="F17" s="39">
        <f t="shared" si="5"/>
        <v>15.430002565628312</v>
      </c>
      <c r="G17" s="39">
        <f t="shared" si="5"/>
        <v>17.563980675286935</v>
      </c>
      <c r="H17" s="39">
        <f t="shared" si="5"/>
        <v>18.829131105667027</v>
      </c>
      <c r="I17" s="39">
        <f t="shared" si="5"/>
        <v>17.609303970223632</v>
      </c>
      <c r="J17" s="39">
        <f t="shared" si="5"/>
        <v>16.599637924286579</v>
      </c>
      <c r="K17" s="39">
        <f t="shared" si="5"/>
        <v>16.781469492403993</v>
      </c>
    </row>
    <row r="18" spans="1:11" ht="14.25">
      <c r="A18" s="8" t="s">
        <v>1</v>
      </c>
      <c r="B18" s="8"/>
      <c r="C18" s="8"/>
      <c r="D18" s="8"/>
      <c r="E18" s="8"/>
      <c r="F18" s="8"/>
      <c r="G18" s="8"/>
      <c r="H18" s="8"/>
      <c r="I18" s="8"/>
    </row>
    <row r="19" spans="1:11" ht="14.25">
      <c r="A19" s="8" t="s">
        <v>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showGridLines="0" zoomScale="90" zoomScaleNormal="90" workbookViewId="0">
      <selection activeCell="J27" sqref="J27"/>
    </sheetView>
  </sheetViews>
  <sheetFormatPr defaultRowHeight="14.25"/>
  <cols>
    <col min="1" max="1" width="14.83203125" style="8" customWidth="1"/>
    <col min="2" max="2" width="11" style="8" customWidth="1"/>
    <col min="3" max="3" width="11.5" style="8" customWidth="1"/>
    <col min="4" max="4" width="12.1640625" style="8" customWidth="1"/>
    <col min="5" max="5" width="11" style="8" customWidth="1"/>
    <col min="6" max="6" width="14" style="8" customWidth="1"/>
    <col min="7" max="8" width="12.6640625" style="8" customWidth="1"/>
    <col min="9" max="9" width="13.6640625" style="8" customWidth="1"/>
    <col min="10" max="10" width="15.33203125" style="8" customWidth="1"/>
    <col min="11" max="11" width="12.83203125" style="8" customWidth="1"/>
    <col min="12" max="16384" width="9.33203125" style="8"/>
  </cols>
  <sheetData>
    <row r="1" spans="1:12" ht="15">
      <c r="A1" s="36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15.75" customHeight="1">
      <c r="B2" s="14">
        <v>2008</v>
      </c>
      <c r="C2" s="14">
        <v>2009</v>
      </c>
      <c r="D2" s="14">
        <v>2010</v>
      </c>
      <c r="E2" s="14">
        <v>2011</v>
      </c>
      <c r="F2" s="14">
        <v>2012</v>
      </c>
      <c r="G2" s="14">
        <v>2013</v>
      </c>
      <c r="H2" s="14">
        <v>2014</v>
      </c>
      <c r="I2" s="14">
        <v>2015</v>
      </c>
      <c r="J2" s="14">
        <v>2016</v>
      </c>
      <c r="K2" s="14">
        <v>2017</v>
      </c>
    </row>
    <row r="3" spans="1:12">
      <c r="A3" s="40" t="s">
        <v>43</v>
      </c>
      <c r="B3" s="41">
        <v>0.92231692433728063</v>
      </c>
      <c r="C3" s="41">
        <v>0.80166726606740968</v>
      </c>
      <c r="D3" s="42">
        <v>0.84021888757130836</v>
      </c>
      <c r="E3" s="41">
        <v>0.84476088627256207</v>
      </c>
      <c r="F3" s="41">
        <v>0.82376325747662749</v>
      </c>
      <c r="G3" s="41">
        <v>0.8023079653731513</v>
      </c>
      <c r="H3" s="41">
        <v>0.7771462226081387</v>
      </c>
      <c r="I3" s="41">
        <v>0.77984382697659793</v>
      </c>
      <c r="J3" s="41">
        <v>0.77037680608223247</v>
      </c>
      <c r="K3" s="41">
        <v>0.78586717878226331</v>
      </c>
      <c r="L3" s="16"/>
    </row>
    <row r="4" spans="1:12">
      <c r="A4" s="15"/>
      <c r="B4" s="17"/>
      <c r="C4" s="17"/>
      <c r="D4" s="18"/>
      <c r="E4" s="18"/>
      <c r="F4" s="19"/>
      <c r="G4" s="19"/>
      <c r="H4" s="20"/>
      <c r="I4" s="20"/>
      <c r="J4" s="20"/>
      <c r="K4" s="20"/>
    </row>
    <row r="5" spans="1:12">
      <c r="A5" s="8" t="s">
        <v>1</v>
      </c>
      <c r="B5" s="17"/>
      <c r="C5" s="17"/>
      <c r="D5" s="18"/>
      <c r="E5" s="18"/>
      <c r="F5" s="19"/>
      <c r="G5" s="19"/>
      <c r="H5" s="20"/>
      <c r="I5" s="20"/>
      <c r="J5" s="20"/>
      <c r="K5" s="20"/>
    </row>
    <row r="6" spans="1:12">
      <c r="A6" s="8" t="s">
        <v>2</v>
      </c>
      <c r="B6" s="17"/>
      <c r="C6" s="17"/>
      <c r="D6" s="18"/>
      <c r="E6" s="18"/>
      <c r="F6" s="19"/>
      <c r="G6" s="19"/>
      <c r="H6" s="20"/>
      <c r="I6" s="20"/>
      <c r="J6" s="20"/>
      <c r="K6" s="20"/>
    </row>
    <row r="7" spans="1:12">
      <c r="A7" s="15"/>
      <c r="B7" s="17"/>
      <c r="C7" s="17"/>
      <c r="D7" s="18"/>
      <c r="E7" s="18"/>
      <c r="F7" s="19"/>
      <c r="G7" s="19"/>
      <c r="H7" s="20"/>
      <c r="I7" s="20"/>
      <c r="J7" s="20"/>
      <c r="K7" s="20"/>
    </row>
    <row r="8" spans="1:12">
      <c r="A8" s="15"/>
      <c r="B8" s="17"/>
      <c r="C8" s="17"/>
      <c r="D8" s="18"/>
      <c r="E8" s="18"/>
      <c r="F8" s="19"/>
      <c r="G8" s="19"/>
      <c r="H8" s="20"/>
      <c r="I8" s="20"/>
      <c r="J8" s="20"/>
      <c r="K8" s="20"/>
    </row>
    <row r="9" spans="1:12">
      <c r="A9" s="15"/>
      <c r="B9" s="17"/>
      <c r="C9" s="17"/>
      <c r="D9" s="18"/>
      <c r="E9" s="18"/>
      <c r="F9" s="19"/>
      <c r="G9" s="19"/>
      <c r="H9" s="20"/>
      <c r="I9" s="20"/>
      <c r="J9" s="20"/>
      <c r="K9" s="20"/>
    </row>
    <row r="10" spans="1:12">
      <c r="A10" s="15"/>
      <c r="B10" s="17"/>
      <c r="C10" s="17"/>
      <c r="D10" s="18"/>
      <c r="E10" s="18"/>
      <c r="F10" s="19"/>
      <c r="G10" s="19"/>
      <c r="H10" s="20"/>
      <c r="I10" s="20"/>
      <c r="J10" s="20"/>
      <c r="K10" s="20"/>
    </row>
    <row r="11" spans="1:12">
      <c r="A11" s="15"/>
      <c r="B11" s="17"/>
      <c r="C11" s="17"/>
      <c r="D11" s="18"/>
      <c r="E11" s="18"/>
      <c r="F11" s="19"/>
      <c r="G11" s="19"/>
      <c r="H11" s="20"/>
      <c r="I11" s="20"/>
      <c r="J11" s="20"/>
      <c r="K11" s="20"/>
    </row>
    <row r="12" spans="1:12">
      <c r="A12" s="15"/>
      <c r="B12" s="17"/>
      <c r="C12" s="17"/>
      <c r="D12" s="18"/>
      <c r="E12" s="18"/>
      <c r="F12" s="19"/>
      <c r="G12" s="19"/>
      <c r="H12" s="20"/>
      <c r="I12" s="20"/>
      <c r="J12" s="20"/>
      <c r="K12" s="20"/>
    </row>
    <row r="13" spans="1:12">
      <c r="A13" s="15"/>
      <c r="B13" s="17"/>
      <c r="C13" s="17"/>
      <c r="D13" s="18"/>
      <c r="E13" s="18"/>
      <c r="F13" s="19"/>
      <c r="G13" s="19"/>
      <c r="H13" s="20"/>
      <c r="I13" s="20"/>
      <c r="J13" s="20"/>
      <c r="K13" s="20"/>
    </row>
    <row r="14" spans="1:12">
      <c r="A14" s="15"/>
      <c r="B14" s="17"/>
      <c r="C14" s="17"/>
      <c r="D14" s="18"/>
      <c r="E14" s="18"/>
      <c r="F14" s="19"/>
      <c r="G14" s="19"/>
      <c r="H14" s="20"/>
      <c r="I14" s="20"/>
      <c r="J14" s="20"/>
      <c r="K14" s="20"/>
    </row>
    <row r="15" spans="1:12">
      <c r="A15" s="15"/>
      <c r="B15" s="18"/>
      <c r="C15" s="18"/>
      <c r="D15" s="18"/>
      <c r="E15" s="18"/>
      <c r="F15" s="19"/>
      <c r="G15" s="19"/>
      <c r="H15" s="20"/>
      <c r="I15" s="20"/>
      <c r="J15" s="20"/>
      <c r="K15" s="20"/>
    </row>
    <row r="16" spans="1:12">
      <c r="A16" s="15"/>
      <c r="B16" s="18"/>
      <c r="C16" s="18"/>
      <c r="D16" s="18"/>
      <c r="E16" s="18"/>
      <c r="F16" s="19"/>
      <c r="G16" s="19"/>
      <c r="H16" s="20"/>
      <c r="I16" s="20"/>
      <c r="J16" s="20"/>
      <c r="K16" s="20"/>
    </row>
    <row r="17" spans="1:11">
      <c r="A17" s="15"/>
      <c r="B17" s="18"/>
      <c r="C17" s="18"/>
      <c r="D17" s="18"/>
      <c r="E17" s="18"/>
      <c r="F17" s="19"/>
      <c r="G17" s="19"/>
      <c r="H17" s="20"/>
      <c r="I17" s="20"/>
      <c r="J17" s="20"/>
      <c r="K17" s="20"/>
    </row>
    <row r="18" spans="1:11">
      <c r="A18" s="15"/>
      <c r="B18" s="18"/>
      <c r="C18" s="18"/>
      <c r="D18" s="18"/>
      <c r="E18" s="18"/>
      <c r="F18" s="19"/>
      <c r="G18" s="19"/>
      <c r="H18" s="20"/>
      <c r="I18" s="20"/>
      <c r="J18" s="20"/>
      <c r="K18" s="20"/>
    </row>
    <row r="19" spans="1:11">
      <c r="A19" s="15"/>
      <c r="B19" s="18"/>
      <c r="C19" s="18"/>
      <c r="D19" s="18"/>
      <c r="E19" s="18"/>
      <c r="F19" s="19"/>
      <c r="G19" s="19"/>
      <c r="H19" s="20"/>
      <c r="I19" s="20"/>
      <c r="J19" s="20"/>
      <c r="K19" s="20"/>
    </row>
    <row r="20" spans="1:11">
      <c r="A20" s="15"/>
      <c r="B20" s="18"/>
      <c r="C20" s="18"/>
      <c r="D20" s="18"/>
      <c r="E20" s="18"/>
      <c r="F20" s="19"/>
      <c r="G20" s="19"/>
      <c r="H20" s="20"/>
      <c r="I20" s="20"/>
      <c r="J20" s="20"/>
      <c r="K20" s="20"/>
    </row>
    <row r="21" spans="1:11">
      <c r="A21" s="15"/>
      <c r="B21" s="18"/>
      <c r="C21" s="18"/>
      <c r="D21" s="18"/>
      <c r="E21" s="18"/>
      <c r="F21" s="19"/>
      <c r="G21" s="19"/>
      <c r="H21" s="20"/>
      <c r="I21" s="20"/>
      <c r="J21" s="20"/>
      <c r="K21" s="20"/>
    </row>
    <row r="22" spans="1:11">
      <c r="A22" s="15"/>
      <c r="B22" s="18"/>
      <c r="C22" s="18"/>
      <c r="D22" s="18"/>
      <c r="E22" s="18"/>
      <c r="F22" s="19"/>
      <c r="G22" s="19"/>
      <c r="H22" s="20"/>
      <c r="I22" s="20"/>
      <c r="J22" s="20"/>
      <c r="K22" s="20"/>
    </row>
    <row r="23" spans="1:11">
      <c r="A23" s="15"/>
      <c r="B23" s="18"/>
      <c r="C23" s="18"/>
      <c r="D23" s="18"/>
      <c r="E23" s="18"/>
      <c r="F23" s="19"/>
      <c r="G23" s="19"/>
      <c r="H23" s="20"/>
      <c r="I23" s="20"/>
      <c r="J23" s="20"/>
      <c r="K23" s="20"/>
    </row>
    <row r="24" spans="1:11">
      <c r="A24" s="15"/>
      <c r="B24" s="18"/>
      <c r="C24" s="18"/>
      <c r="D24" s="18"/>
      <c r="E24" s="18"/>
      <c r="F24" s="19"/>
      <c r="G24" s="19"/>
      <c r="H24" s="20"/>
      <c r="I24" s="20"/>
      <c r="J24" s="20"/>
      <c r="K24" s="20"/>
    </row>
    <row r="25" spans="1:11">
      <c r="A25" s="15"/>
      <c r="B25" s="18"/>
      <c r="C25" s="18"/>
      <c r="D25" s="18"/>
      <c r="E25" s="18"/>
      <c r="F25" s="19"/>
      <c r="G25" s="19"/>
      <c r="H25" s="20"/>
      <c r="I25" s="20"/>
      <c r="J25" s="20"/>
      <c r="K25" s="20"/>
    </row>
    <row r="26" spans="1:11">
      <c r="A26" s="15"/>
      <c r="B26" s="18"/>
      <c r="C26" s="18"/>
      <c r="D26" s="18"/>
      <c r="E26" s="18"/>
      <c r="F26" s="19"/>
      <c r="G26" s="19"/>
      <c r="H26" s="20"/>
      <c r="I26" s="20"/>
      <c r="J26" s="20"/>
      <c r="K26" s="20"/>
    </row>
    <row r="27" spans="1:11">
      <c r="A27" s="15"/>
      <c r="B27" s="18"/>
      <c r="C27" s="18"/>
      <c r="D27" s="18"/>
      <c r="E27" s="18"/>
      <c r="F27" s="19"/>
      <c r="G27" s="19"/>
      <c r="H27" s="20"/>
      <c r="I27" s="20"/>
      <c r="J27" s="20"/>
      <c r="K27" s="20"/>
    </row>
    <row r="28" spans="1:11">
      <c r="A28" s="15"/>
      <c r="B28" s="18"/>
      <c r="C28" s="18"/>
      <c r="D28" s="18"/>
      <c r="E28" s="18"/>
      <c r="F28" s="19"/>
      <c r="G28" s="19"/>
      <c r="H28" s="20"/>
      <c r="I28" s="20"/>
      <c r="J28" s="20"/>
      <c r="K28" s="20"/>
    </row>
    <row r="29" spans="1:11">
      <c r="A29" s="15"/>
      <c r="B29" s="18"/>
      <c r="C29" s="18"/>
      <c r="D29" s="18"/>
      <c r="E29" s="18"/>
      <c r="F29" s="19"/>
      <c r="G29" s="19"/>
      <c r="H29" s="20"/>
      <c r="I29" s="20"/>
      <c r="J29" s="20"/>
      <c r="K29" s="20"/>
    </row>
    <row r="30" spans="1:11">
      <c r="A30" s="15"/>
      <c r="B30" s="18"/>
      <c r="C30" s="18"/>
      <c r="D30" s="18"/>
      <c r="E30" s="18"/>
      <c r="F30" s="19"/>
      <c r="G30" s="19"/>
      <c r="H30" s="20"/>
      <c r="I30" s="20"/>
      <c r="J30" s="20"/>
      <c r="K30" s="20"/>
    </row>
    <row r="31" spans="1:11">
      <c r="A31" s="15"/>
      <c r="B31" s="18"/>
      <c r="C31" s="18"/>
      <c r="D31" s="18"/>
      <c r="E31" s="18"/>
      <c r="F31" s="19"/>
      <c r="G31" s="19"/>
      <c r="H31" s="20"/>
      <c r="I31" s="20"/>
      <c r="J31" s="20"/>
      <c r="K31" s="20"/>
    </row>
    <row r="32" spans="1:11">
      <c r="A32" s="15"/>
      <c r="B32" s="18"/>
      <c r="C32" s="18"/>
      <c r="D32" s="18"/>
      <c r="E32" s="18"/>
      <c r="F32" s="19"/>
      <c r="G32" s="19"/>
      <c r="H32" s="20"/>
      <c r="I32" s="20"/>
      <c r="J32" s="20"/>
      <c r="K32" s="20"/>
    </row>
    <row r="33" spans="1:11">
      <c r="A33" s="15"/>
      <c r="B33" s="18"/>
      <c r="C33" s="18"/>
      <c r="D33" s="18"/>
      <c r="E33" s="18"/>
      <c r="F33" s="19"/>
      <c r="G33" s="19"/>
      <c r="H33" s="20"/>
      <c r="I33" s="20"/>
      <c r="J33" s="20"/>
      <c r="K33" s="20"/>
    </row>
    <row r="34" spans="1:11">
      <c r="A34" s="15"/>
      <c r="B34" s="18"/>
      <c r="C34" s="18"/>
      <c r="D34" s="18"/>
      <c r="E34" s="18"/>
      <c r="F34" s="19"/>
      <c r="G34" s="19"/>
      <c r="H34" s="20"/>
      <c r="I34" s="20"/>
      <c r="J34" s="20"/>
      <c r="K34" s="20"/>
    </row>
    <row r="35" spans="1:11">
      <c r="A35" s="15"/>
      <c r="B35" s="18"/>
      <c r="C35" s="18"/>
      <c r="D35" s="18"/>
      <c r="E35" s="18"/>
      <c r="F35" s="19"/>
      <c r="G35" s="19"/>
      <c r="H35" s="20"/>
      <c r="I35" s="20"/>
      <c r="J35" s="20"/>
      <c r="K35" s="20"/>
    </row>
    <row r="36" spans="1:11">
      <c r="A36" s="15"/>
      <c r="B36" s="18"/>
      <c r="C36" s="18"/>
      <c r="D36" s="18"/>
      <c r="E36" s="18"/>
      <c r="F36" s="19"/>
      <c r="G36" s="19"/>
      <c r="H36" s="20"/>
      <c r="I36" s="20"/>
      <c r="J36" s="20"/>
      <c r="K36" s="20"/>
    </row>
    <row r="37" spans="1:11">
      <c r="A37" s="15"/>
      <c r="B37" s="18"/>
      <c r="C37" s="18"/>
      <c r="D37" s="18"/>
      <c r="E37" s="18"/>
      <c r="F37" s="19"/>
      <c r="G37" s="19"/>
      <c r="H37" s="20"/>
      <c r="I37" s="20"/>
      <c r="J37" s="20"/>
      <c r="K37" s="20"/>
    </row>
    <row r="38" spans="1:11">
      <c r="A38" s="15"/>
      <c r="B38" s="18"/>
      <c r="C38" s="18"/>
      <c r="D38" s="18"/>
      <c r="E38" s="18"/>
      <c r="F38" s="19"/>
      <c r="G38" s="19"/>
      <c r="H38" s="20"/>
      <c r="I38" s="20"/>
      <c r="J38" s="20"/>
      <c r="K38" s="20"/>
    </row>
    <row r="39" spans="1:11">
      <c r="A39" s="15"/>
      <c r="B39" s="18"/>
      <c r="C39" s="18"/>
      <c r="D39" s="18"/>
      <c r="E39" s="18"/>
      <c r="F39" s="19"/>
      <c r="G39" s="19"/>
      <c r="H39" s="20"/>
      <c r="I39" s="20"/>
      <c r="J39" s="20"/>
      <c r="K39" s="20"/>
    </row>
    <row r="40" spans="1:11">
      <c r="A40" s="15"/>
      <c r="B40" s="18"/>
      <c r="C40" s="18"/>
      <c r="D40" s="18"/>
      <c r="E40" s="18"/>
      <c r="F40" s="19"/>
      <c r="G40" s="19"/>
      <c r="H40" s="20"/>
      <c r="I40" s="20"/>
      <c r="J40" s="20"/>
      <c r="K40" s="20"/>
    </row>
    <row r="41" spans="1:11">
      <c r="A41" s="15"/>
      <c r="B41" s="18"/>
      <c r="C41" s="18"/>
      <c r="D41" s="18"/>
      <c r="E41" s="18"/>
      <c r="F41" s="19"/>
      <c r="G41" s="19"/>
      <c r="H41" s="20"/>
      <c r="I41" s="20"/>
      <c r="J41" s="20"/>
      <c r="K41" s="20"/>
    </row>
    <row r="42" spans="1:11">
      <c r="A42" s="15"/>
      <c r="B42" s="18"/>
      <c r="C42" s="18"/>
      <c r="D42" s="18"/>
      <c r="E42" s="18"/>
      <c r="F42" s="19"/>
      <c r="G42" s="19"/>
      <c r="H42" s="20"/>
      <c r="I42" s="20"/>
      <c r="J42" s="20"/>
      <c r="K42" s="20"/>
    </row>
    <row r="43" spans="1:11">
      <c r="A43" s="15"/>
      <c r="B43" s="18"/>
      <c r="C43" s="18"/>
      <c r="D43" s="18"/>
      <c r="E43" s="18"/>
      <c r="F43" s="19"/>
      <c r="G43" s="19"/>
      <c r="H43" s="20"/>
      <c r="I43" s="20"/>
      <c r="J43" s="20"/>
      <c r="K43" s="20"/>
    </row>
    <row r="44" spans="1:11">
      <c r="A44" s="15"/>
      <c r="B44" s="18"/>
      <c r="C44" s="18"/>
      <c r="D44" s="18"/>
      <c r="E44" s="18"/>
      <c r="F44" s="19"/>
      <c r="G44" s="19"/>
      <c r="H44" s="20"/>
      <c r="I44" s="20"/>
      <c r="J44" s="20"/>
      <c r="K44" s="20"/>
    </row>
    <row r="45" spans="1:11">
      <c r="A45" s="15"/>
      <c r="B45" s="18"/>
      <c r="C45" s="18"/>
      <c r="D45" s="18"/>
      <c r="E45" s="18"/>
      <c r="F45" s="19"/>
      <c r="G45" s="19"/>
      <c r="H45" s="20"/>
      <c r="I45" s="20"/>
      <c r="J45" s="20"/>
      <c r="K45" s="20"/>
    </row>
    <row r="46" spans="1:11">
      <c r="A46" s="15"/>
      <c r="B46" s="18"/>
      <c r="C46" s="18"/>
      <c r="D46" s="18"/>
      <c r="E46" s="18"/>
      <c r="F46" s="19"/>
      <c r="G46" s="19"/>
      <c r="H46" s="20"/>
      <c r="I46" s="20"/>
      <c r="J46" s="20"/>
      <c r="K46" s="20"/>
    </row>
    <row r="47" spans="1:11">
      <c r="A47" s="15"/>
      <c r="B47" s="18"/>
      <c r="C47" s="18"/>
      <c r="D47" s="18"/>
      <c r="E47" s="18"/>
      <c r="F47" s="19"/>
      <c r="G47" s="19"/>
      <c r="H47" s="20"/>
      <c r="I47" s="20"/>
      <c r="J47" s="20"/>
      <c r="K47" s="20"/>
    </row>
    <row r="48" spans="1:11">
      <c r="A48" s="15"/>
      <c r="B48" s="18"/>
      <c r="C48" s="18"/>
      <c r="D48" s="18"/>
      <c r="E48" s="18"/>
      <c r="F48" s="19"/>
      <c r="G48" s="19"/>
      <c r="H48" s="20"/>
      <c r="I48" s="20"/>
      <c r="J48" s="20"/>
      <c r="K48" s="20"/>
    </row>
    <row r="49" spans="1:11">
      <c r="A49" s="15"/>
      <c r="B49" s="18"/>
      <c r="C49" s="18"/>
      <c r="D49" s="18"/>
      <c r="E49" s="18"/>
      <c r="F49" s="19"/>
      <c r="G49" s="19"/>
      <c r="H49" s="20"/>
      <c r="I49" s="20"/>
      <c r="J49" s="20"/>
      <c r="K49" s="20"/>
    </row>
    <row r="50" spans="1:11">
      <c r="A50" s="15"/>
      <c r="B50" s="18"/>
      <c r="C50" s="18"/>
      <c r="D50" s="18"/>
      <c r="E50" s="18"/>
      <c r="F50" s="19"/>
      <c r="G50" s="19"/>
      <c r="H50" s="20"/>
      <c r="I50" s="20"/>
      <c r="J50" s="20"/>
      <c r="K50" s="20"/>
    </row>
    <row r="51" spans="1:11">
      <c r="A51" s="15"/>
      <c r="B51" s="18"/>
      <c r="C51" s="18"/>
      <c r="D51" s="18"/>
      <c r="E51" s="18"/>
      <c r="F51" s="19"/>
      <c r="G51" s="19"/>
      <c r="H51" s="20"/>
      <c r="I51" s="20"/>
      <c r="J51" s="20"/>
      <c r="K51" s="20"/>
    </row>
    <row r="52" spans="1:11">
      <c r="A52" s="15"/>
      <c r="B52" s="18"/>
      <c r="C52" s="18"/>
      <c r="D52" s="18"/>
      <c r="E52" s="18"/>
      <c r="F52" s="19"/>
      <c r="G52" s="19"/>
      <c r="H52" s="20"/>
      <c r="I52" s="20"/>
      <c r="J52" s="20"/>
      <c r="K52" s="20"/>
    </row>
    <row r="53" spans="1:11">
      <c r="A53" s="15"/>
      <c r="B53" s="18"/>
      <c r="C53" s="18"/>
      <c r="D53" s="18"/>
      <c r="E53" s="18"/>
      <c r="F53" s="19"/>
      <c r="G53" s="19"/>
      <c r="H53" s="20"/>
      <c r="I53" s="20"/>
      <c r="J53" s="20"/>
      <c r="K53" s="20"/>
    </row>
    <row r="54" spans="1:11">
      <c r="A54" s="15"/>
      <c r="B54" s="18"/>
      <c r="C54" s="18"/>
      <c r="D54" s="18"/>
      <c r="E54" s="18"/>
      <c r="F54" s="19"/>
      <c r="G54" s="19"/>
      <c r="H54" s="20"/>
      <c r="I54" s="20"/>
      <c r="J54" s="20"/>
      <c r="K54" s="20"/>
    </row>
    <row r="55" spans="1:11">
      <c r="A55" s="15"/>
      <c r="B55" s="18"/>
      <c r="C55" s="18"/>
      <c r="D55" s="18"/>
      <c r="E55" s="18"/>
      <c r="F55" s="19"/>
      <c r="G55" s="19"/>
      <c r="H55" s="20"/>
      <c r="I55" s="20"/>
      <c r="J55" s="20"/>
      <c r="K55" s="20"/>
    </row>
    <row r="56" spans="1:11">
      <c r="A56" s="15"/>
      <c r="B56" s="18"/>
      <c r="C56" s="18"/>
      <c r="D56" s="18"/>
      <c r="E56" s="18"/>
      <c r="F56" s="19"/>
      <c r="G56" s="19"/>
      <c r="H56" s="20"/>
      <c r="I56" s="20"/>
      <c r="J56" s="20"/>
      <c r="K56" s="20"/>
    </row>
    <row r="57" spans="1:11">
      <c r="A57" s="15"/>
      <c r="B57" s="18"/>
      <c r="C57" s="18"/>
      <c r="D57" s="18"/>
      <c r="E57" s="18"/>
      <c r="F57" s="19"/>
      <c r="G57" s="19"/>
      <c r="H57" s="20"/>
      <c r="I57" s="20"/>
      <c r="J57" s="20"/>
      <c r="K57" s="20"/>
    </row>
    <row r="58" spans="1:11">
      <c r="A58" s="15"/>
      <c r="B58" s="18"/>
      <c r="C58" s="18"/>
      <c r="D58" s="18"/>
      <c r="E58" s="18"/>
      <c r="F58" s="19"/>
      <c r="G58" s="19"/>
      <c r="H58" s="20"/>
      <c r="I58" s="20"/>
      <c r="J58" s="20"/>
      <c r="K58" s="20"/>
    </row>
    <row r="59" spans="1:11">
      <c r="A59" s="15"/>
      <c r="B59" s="18"/>
      <c r="C59" s="18"/>
      <c r="D59" s="18"/>
      <c r="E59" s="18"/>
      <c r="F59" s="19"/>
      <c r="G59" s="19"/>
      <c r="H59" s="20"/>
      <c r="I59" s="20"/>
      <c r="J59" s="20"/>
      <c r="K59" s="20"/>
    </row>
    <row r="60" spans="1:11">
      <c r="A60" s="15"/>
      <c r="B60" s="18"/>
      <c r="C60" s="18"/>
      <c r="D60" s="18"/>
      <c r="E60" s="18"/>
      <c r="F60" s="19"/>
      <c r="G60" s="19"/>
      <c r="H60" s="20"/>
      <c r="I60" s="20"/>
      <c r="J60" s="20"/>
      <c r="K60" s="20"/>
    </row>
    <row r="61" spans="1:11">
      <c r="A61" s="15"/>
      <c r="B61" s="18"/>
      <c r="C61" s="18"/>
      <c r="D61" s="18"/>
      <c r="E61" s="18"/>
      <c r="F61" s="19"/>
      <c r="G61" s="19"/>
      <c r="H61" s="20"/>
      <c r="I61" s="20"/>
      <c r="J61" s="20"/>
      <c r="K61" s="20"/>
    </row>
    <row r="62" spans="1:11">
      <c r="A62" s="15"/>
      <c r="B62" s="18"/>
      <c r="C62" s="18"/>
      <c r="D62" s="18"/>
      <c r="E62" s="18"/>
      <c r="F62" s="19"/>
      <c r="G62" s="19"/>
      <c r="H62" s="20"/>
      <c r="I62" s="20"/>
      <c r="J62" s="20"/>
      <c r="K62" s="20"/>
    </row>
    <row r="63" spans="1:11">
      <c r="A63" s="15"/>
      <c r="B63" s="18"/>
      <c r="C63" s="18"/>
      <c r="D63" s="18"/>
      <c r="E63" s="18"/>
      <c r="F63" s="19"/>
      <c r="G63" s="19"/>
      <c r="H63" s="20"/>
      <c r="I63" s="20"/>
      <c r="J63" s="20"/>
      <c r="K63" s="20"/>
    </row>
    <row r="64" spans="1:11">
      <c r="A64" s="15"/>
      <c r="B64" s="18"/>
      <c r="C64" s="18"/>
      <c r="D64" s="18"/>
      <c r="E64" s="18"/>
      <c r="F64" s="19"/>
      <c r="G64" s="19"/>
      <c r="H64" s="20"/>
      <c r="I64" s="20"/>
      <c r="J64" s="20"/>
      <c r="K64" s="20"/>
    </row>
    <row r="65" spans="1:11">
      <c r="A65" s="15"/>
      <c r="B65" s="18"/>
      <c r="C65" s="18"/>
      <c r="D65" s="18"/>
      <c r="E65" s="18"/>
      <c r="F65" s="19"/>
      <c r="G65" s="19"/>
      <c r="H65" s="20"/>
      <c r="I65" s="20"/>
      <c r="J65" s="20"/>
      <c r="K65" s="20"/>
    </row>
    <row r="66" spans="1:11">
      <c r="A66" s="15"/>
      <c r="B66" s="18"/>
      <c r="C66" s="18"/>
      <c r="D66" s="18"/>
      <c r="E66" s="18"/>
      <c r="F66" s="19"/>
      <c r="G66" s="19"/>
      <c r="H66" s="20"/>
      <c r="I66" s="20"/>
      <c r="J66" s="20"/>
      <c r="K66" s="20"/>
    </row>
    <row r="67" spans="1:11">
      <c r="A67" s="15"/>
      <c r="B67" s="18"/>
      <c r="C67" s="18"/>
      <c r="D67" s="18"/>
      <c r="E67" s="18"/>
      <c r="F67" s="19"/>
      <c r="G67" s="19"/>
      <c r="H67" s="20"/>
      <c r="I67" s="20"/>
      <c r="J67" s="20"/>
      <c r="K67" s="20"/>
    </row>
    <row r="68" spans="1:11">
      <c r="A68" s="15"/>
      <c r="B68" s="18"/>
      <c r="C68" s="18"/>
      <c r="D68" s="18"/>
      <c r="E68" s="18"/>
      <c r="F68" s="19"/>
      <c r="G68" s="19"/>
      <c r="H68" s="20"/>
      <c r="I68" s="20"/>
      <c r="J68" s="20"/>
      <c r="K68" s="20"/>
    </row>
    <row r="69" spans="1:11">
      <c r="A69" s="15"/>
      <c r="B69" s="18"/>
      <c r="C69" s="18"/>
      <c r="D69" s="18"/>
      <c r="E69" s="18"/>
      <c r="F69" s="19"/>
      <c r="G69" s="19"/>
      <c r="H69" s="20"/>
      <c r="I69" s="20"/>
      <c r="J69" s="20"/>
      <c r="K69" s="20"/>
    </row>
    <row r="70" spans="1:11">
      <c r="A70" s="15"/>
      <c r="B70" s="18"/>
      <c r="C70" s="18"/>
      <c r="D70" s="18"/>
      <c r="E70" s="18"/>
      <c r="F70" s="19"/>
      <c r="G70" s="19"/>
      <c r="H70" s="20"/>
      <c r="I70" s="20"/>
      <c r="J70" s="20"/>
      <c r="K70" s="20"/>
    </row>
    <row r="71" spans="1:11">
      <c r="A71" s="15"/>
      <c r="B71" s="18"/>
      <c r="C71" s="18"/>
      <c r="D71" s="18"/>
      <c r="E71" s="18"/>
      <c r="F71" s="19"/>
      <c r="G71" s="19"/>
      <c r="H71" s="20"/>
      <c r="I71" s="20"/>
      <c r="J71" s="20"/>
      <c r="K71" s="20"/>
    </row>
    <row r="72" spans="1:11">
      <c r="A72" s="15"/>
      <c r="B72" s="18"/>
      <c r="C72" s="18"/>
      <c r="D72" s="18"/>
      <c r="E72" s="18"/>
      <c r="F72" s="19"/>
      <c r="G72" s="19"/>
      <c r="H72" s="20"/>
      <c r="I72" s="20"/>
      <c r="J72" s="20"/>
      <c r="K72" s="20"/>
    </row>
    <row r="73" spans="1:11">
      <c r="A73" s="15"/>
      <c r="B73" s="18"/>
      <c r="C73" s="18"/>
      <c r="D73" s="18"/>
      <c r="E73" s="18"/>
      <c r="F73" s="19"/>
      <c r="G73" s="19"/>
      <c r="H73" s="20"/>
      <c r="I73" s="20"/>
      <c r="J73" s="20"/>
      <c r="K73" s="20"/>
    </row>
    <row r="74" spans="1:11">
      <c r="A74" s="15"/>
      <c r="B74" s="18"/>
      <c r="C74" s="18"/>
      <c r="D74" s="18"/>
      <c r="E74" s="18"/>
      <c r="F74" s="19"/>
      <c r="G74" s="19"/>
      <c r="H74" s="20"/>
      <c r="I74" s="20"/>
      <c r="J74" s="20"/>
      <c r="K74" s="20"/>
    </row>
    <row r="75" spans="1:11">
      <c r="A75" s="15"/>
      <c r="B75" s="18"/>
      <c r="C75" s="18"/>
      <c r="D75" s="18"/>
      <c r="E75" s="18"/>
      <c r="F75" s="19"/>
      <c r="G75" s="19"/>
      <c r="H75" s="20"/>
      <c r="I75" s="20"/>
      <c r="J75" s="20"/>
      <c r="K75" s="20"/>
    </row>
    <row r="76" spans="1:11">
      <c r="A76" s="15"/>
      <c r="B76" s="18"/>
      <c r="C76" s="18"/>
      <c r="D76" s="18"/>
      <c r="E76" s="18"/>
      <c r="F76" s="19"/>
      <c r="G76" s="19"/>
      <c r="H76" s="20"/>
      <c r="I76" s="20"/>
      <c r="J76" s="20"/>
      <c r="K76" s="20"/>
    </row>
    <row r="77" spans="1:11">
      <c r="A77" s="15"/>
      <c r="B77" s="18"/>
      <c r="C77" s="18"/>
      <c r="D77" s="18"/>
      <c r="E77" s="18"/>
      <c r="F77" s="19"/>
      <c r="G77" s="19"/>
      <c r="H77" s="20"/>
      <c r="I77" s="20"/>
      <c r="J77" s="20"/>
      <c r="K77" s="20"/>
    </row>
    <row r="78" spans="1:11">
      <c r="A78" s="15"/>
      <c r="B78" s="18"/>
      <c r="C78" s="18"/>
      <c r="D78" s="18"/>
      <c r="E78" s="18"/>
      <c r="F78" s="19"/>
      <c r="G78" s="19"/>
      <c r="H78" s="20"/>
      <c r="I78" s="20"/>
      <c r="J78" s="20"/>
      <c r="K78" s="20"/>
    </row>
    <row r="79" spans="1:11">
      <c r="A79" s="15"/>
      <c r="B79" s="18"/>
      <c r="C79" s="18"/>
      <c r="D79" s="18"/>
      <c r="E79" s="18"/>
      <c r="F79" s="19"/>
      <c r="G79" s="19"/>
      <c r="H79" s="20"/>
      <c r="I79" s="20"/>
      <c r="J79" s="20"/>
      <c r="K79" s="20"/>
    </row>
    <row r="80" spans="1:11">
      <c r="A80" s="15"/>
      <c r="B80" s="18"/>
      <c r="C80" s="18"/>
      <c r="D80" s="18"/>
      <c r="E80" s="18"/>
      <c r="F80" s="19"/>
      <c r="G80" s="19"/>
      <c r="H80" s="20"/>
      <c r="I80" s="20"/>
      <c r="J80" s="20"/>
      <c r="K80" s="20"/>
    </row>
    <row r="81" spans="1:11">
      <c r="A81" s="15"/>
      <c r="B81" s="18"/>
      <c r="C81" s="18"/>
      <c r="D81" s="18"/>
      <c r="E81" s="18"/>
      <c r="F81" s="19"/>
      <c r="G81" s="19"/>
      <c r="H81" s="20"/>
      <c r="I81" s="20"/>
      <c r="J81" s="20"/>
      <c r="K81" s="20"/>
    </row>
    <row r="82" spans="1:11">
      <c r="A82" s="15"/>
      <c r="B82" s="18"/>
      <c r="C82" s="18"/>
      <c r="D82" s="18"/>
      <c r="E82" s="18"/>
      <c r="F82" s="19"/>
      <c r="G82" s="19"/>
      <c r="H82" s="20"/>
      <c r="I82" s="20"/>
      <c r="J82" s="20"/>
      <c r="K82" s="20"/>
    </row>
    <row r="83" spans="1:11">
      <c r="A83" s="15"/>
      <c r="B83" s="18"/>
      <c r="C83" s="18"/>
      <c r="D83" s="18"/>
      <c r="E83" s="18"/>
      <c r="F83" s="19"/>
      <c r="G83" s="19"/>
      <c r="H83" s="20"/>
      <c r="I83" s="20"/>
      <c r="J83" s="20"/>
      <c r="K83" s="20"/>
    </row>
    <row r="84" spans="1:11">
      <c r="A84" s="15"/>
      <c r="B84" s="18"/>
      <c r="C84" s="18"/>
      <c r="D84" s="18"/>
      <c r="E84" s="18"/>
      <c r="F84" s="19"/>
      <c r="G84" s="19"/>
      <c r="H84" s="20"/>
      <c r="I84" s="20"/>
      <c r="J84" s="20"/>
      <c r="K84" s="20"/>
    </row>
    <row r="85" spans="1:11">
      <c r="A85" s="15"/>
      <c r="B85" s="18"/>
      <c r="C85" s="18"/>
      <c r="D85" s="18"/>
      <c r="E85" s="18"/>
      <c r="F85" s="19"/>
      <c r="G85" s="19"/>
      <c r="H85" s="20"/>
      <c r="I85" s="20"/>
      <c r="J85" s="20"/>
      <c r="K85" s="20"/>
    </row>
    <row r="86" spans="1:11">
      <c r="A86" s="15"/>
      <c r="B86" s="18"/>
      <c r="C86" s="18"/>
      <c r="D86" s="18"/>
      <c r="E86" s="18"/>
      <c r="F86" s="19"/>
      <c r="G86" s="19"/>
      <c r="H86" s="20"/>
      <c r="I86" s="20"/>
      <c r="J86" s="20"/>
      <c r="K86" s="20"/>
    </row>
    <row r="87" spans="1:11">
      <c r="A87" s="15"/>
      <c r="B87" s="18"/>
      <c r="C87" s="18"/>
      <c r="D87" s="18"/>
      <c r="E87" s="18"/>
      <c r="F87" s="19"/>
      <c r="G87" s="19"/>
      <c r="H87" s="20"/>
      <c r="I87" s="20"/>
      <c r="J87" s="20"/>
      <c r="K87" s="20"/>
    </row>
    <row r="88" spans="1:11">
      <c r="A88" s="15"/>
      <c r="B88" s="18"/>
      <c r="C88" s="18"/>
      <c r="D88" s="18"/>
      <c r="E88" s="18"/>
      <c r="F88" s="19"/>
      <c r="G88" s="19"/>
      <c r="H88" s="20"/>
      <c r="I88" s="20"/>
      <c r="J88" s="20"/>
      <c r="K88" s="20"/>
    </row>
    <row r="89" spans="1:11">
      <c r="A89" s="15"/>
      <c r="B89" s="18"/>
      <c r="C89" s="18"/>
      <c r="D89" s="18"/>
      <c r="E89" s="18"/>
      <c r="F89" s="19"/>
      <c r="G89" s="19"/>
      <c r="H89" s="20"/>
      <c r="I89" s="20"/>
      <c r="J89" s="20"/>
      <c r="K89" s="20"/>
    </row>
    <row r="90" spans="1:11">
      <c r="A90" s="15"/>
      <c r="B90" s="18"/>
      <c r="C90" s="18"/>
      <c r="D90" s="18"/>
      <c r="E90" s="18"/>
      <c r="F90" s="19"/>
      <c r="G90" s="19"/>
      <c r="H90" s="20"/>
      <c r="I90" s="20"/>
      <c r="J90" s="20"/>
      <c r="K90" s="20"/>
    </row>
    <row r="91" spans="1:11">
      <c r="A91" s="15"/>
      <c r="B91" s="18"/>
      <c r="C91" s="18"/>
      <c r="D91" s="18"/>
      <c r="E91" s="18"/>
      <c r="F91" s="19"/>
      <c r="G91" s="19"/>
      <c r="H91" s="20"/>
      <c r="I91" s="20"/>
      <c r="J91" s="20"/>
      <c r="K91" s="20"/>
    </row>
    <row r="92" spans="1:11">
      <c r="A92" s="15"/>
      <c r="B92" s="18"/>
      <c r="C92" s="18"/>
      <c r="D92" s="18"/>
      <c r="E92" s="18"/>
      <c r="F92" s="19"/>
      <c r="G92" s="19"/>
      <c r="H92" s="20"/>
      <c r="I92" s="20"/>
      <c r="J92" s="20"/>
      <c r="K92" s="20"/>
    </row>
    <row r="93" spans="1:11">
      <c r="A93" s="15"/>
      <c r="B93" s="18"/>
      <c r="C93" s="18"/>
      <c r="D93" s="18"/>
      <c r="E93" s="18"/>
      <c r="F93" s="19"/>
      <c r="G93" s="19"/>
      <c r="H93" s="20"/>
      <c r="I93" s="20"/>
      <c r="J93" s="20"/>
      <c r="K93" s="20"/>
    </row>
    <row r="94" spans="1:11">
      <c r="A94" s="15"/>
      <c r="B94" s="18"/>
      <c r="C94" s="18"/>
      <c r="D94" s="18"/>
      <c r="E94" s="18"/>
      <c r="F94" s="19"/>
      <c r="G94" s="19"/>
      <c r="H94" s="20"/>
      <c r="I94" s="20"/>
      <c r="J94" s="20"/>
      <c r="K94" s="20"/>
    </row>
    <row r="95" spans="1:11">
      <c r="A95" s="15"/>
      <c r="B95" s="18"/>
      <c r="C95" s="18"/>
      <c r="D95" s="18"/>
      <c r="E95" s="18"/>
      <c r="F95" s="19"/>
      <c r="G95" s="19"/>
      <c r="H95" s="20"/>
      <c r="I95" s="20"/>
      <c r="J95" s="20"/>
      <c r="K95" s="20"/>
    </row>
    <row r="96" spans="1:11">
      <c r="A96" s="15"/>
      <c r="B96" s="18"/>
      <c r="C96" s="18"/>
      <c r="D96" s="18"/>
      <c r="E96" s="18"/>
      <c r="F96" s="19"/>
      <c r="G96" s="19"/>
      <c r="H96" s="20"/>
      <c r="I96" s="20"/>
      <c r="J96" s="20"/>
      <c r="K96" s="20"/>
    </row>
    <row r="97" spans="1:11">
      <c r="A97" s="15"/>
      <c r="B97" s="18"/>
      <c r="C97" s="18"/>
      <c r="D97" s="18"/>
      <c r="E97" s="18"/>
      <c r="F97" s="19"/>
      <c r="G97" s="19"/>
      <c r="H97" s="20"/>
      <c r="I97" s="20"/>
      <c r="J97" s="20"/>
      <c r="K97" s="20"/>
    </row>
    <row r="98" spans="1:11">
      <c r="A98" s="15"/>
      <c r="B98" s="18"/>
      <c r="C98" s="18"/>
      <c r="D98" s="18"/>
      <c r="E98" s="18"/>
      <c r="F98" s="19"/>
      <c r="G98" s="19"/>
      <c r="H98" s="20"/>
      <c r="I98" s="20"/>
      <c r="J98" s="20"/>
      <c r="K98" s="20"/>
    </row>
    <row r="99" spans="1:11">
      <c r="A99" s="15"/>
      <c r="B99" s="18"/>
      <c r="C99" s="18"/>
      <c r="D99" s="18"/>
      <c r="E99" s="18"/>
      <c r="F99" s="19"/>
      <c r="G99" s="19"/>
      <c r="H99" s="20"/>
      <c r="I99" s="20"/>
      <c r="J99" s="20"/>
      <c r="K99" s="20"/>
    </row>
    <row r="100" spans="1:11">
      <c r="A100" s="15"/>
      <c r="B100" s="18"/>
      <c r="C100" s="18"/>
      <c r="D100" s="18"/>
      <c r="E100" s="18"/>
      <c r="F100" s="19"/>
      <c r="G100" s="19"/>
      <c r="H100" s="20"/>
      <c r="I100" s="20"/>
      <c r="J100" s="20"/>
      <c r="K100" s="20"/>
    </row>
    <row r="101" spans="1:11">
      <c r="A101" s="15"/>
      <c r="B101" s="18"/>
      <c r="C101" s="18"/>
      <c r="D101" s="18"/>
      <c r="E101" s="18"/>
      <c r="F101" s="19"/>
      <c r="G101" s="19"/>
      <c r="H101" s="20"/>
      <c r="I101" s="20"/>
      <c r="J101" s="20"/>
      <c r="K101" s="20"/>
    </row>
    <row r="102" spans="1:11">
      <c r="A102" s="15"/>
      <c r="B102" s="18"/>
      <c r="C102" s="18"/>
      <c r="D102" s="18"/>
      <c r="E102" s="18"/>
      <c r="F102" s="19"/>
      <c r="G102" s="19"/>
      <c r="H102" s="20"/>
      <c r="I102" s="20"/>
      <c r="J102" s="20"/>
      <c r="K102" s="20"/>
    </row>
    <row r="103" spans="1:11">
      <c r="A103" s="15"/>
      <c r="B103" s="18"/>
      <c r="C103" s="18"/>
      <c r="D103" s="18"/>
      <c r="E103" s="18"/>
      <c r="F103" s="19"/>
      <c r="G103" s="19"/>
      <c r="H103" s="20"/>
      <c r="I103" s="20"/>
      <c r="J103" s="20"/>
      <c r="K103" s="20"/>
    </row>
    <row r="104" spans="1:11">
      <c r="A104" s="15"/>
      <c r="B104" s="18"/>
      <c r="C104" s="18"/>
      <c r="D104" s="18"/>
      <c r="E104" s="18"/>
      <c r="F104" s="19"/>
      <c r="G104" s="19"/>
      <c r="H104" s="20"/>
      <c r="I104" s="20"/>
      <c r="J104" s="20"/>
      <c r="K104" s="20"/>
    </row>
    <row r="105" spans="1:11">
      <c r="A105" s="15"/>
      <c r="B105" s="18"/>
      <c r="C105" s="18"/>
      <c r="D105" s="18"/>
      <c r="E105" s="18"/>
      <c r="F105" s="19"/>
      <c r="G105" s="19"/>
      <c r="H105" s="20"/>
      <c r="I105" s="20"/>
      <c r="J105" s="20"/>
      <c r="K105" s="20"/>
    </row>
    <row r="106" spans="1:11">
      <c r="A106" s="15"/>
      <c r="B106" s="18"/>
      <c r="C106" s="18"/>
      <c r="D106" s="18"/>
      <c r="E106" s="18"/>
      <c r="F106" s="19"/>
      <c r="G106" s="19"/>
      <c r="H106" s="20"/>
      <c r="I106" s="20"/>
      <c r="J106" s="20"/>
      <c r="K106" s="20"/>
    </row>
    <row r="107" spans="1:11">
      <c r="A107" s="15"/>
      <c r="B107" s="18"/>
      <c r="C107" s="18"/>
      <c r="D107" s="18"/>
      <c r="E107" s="18"/>
      <c r="F107" s="19"/>
      <c r="G107" s="19"/>
      <c r="H107" s="20"/>
      <c r="I107" s="20"/>
      <c r="J107" s="20"/>
      <c r="K107" s="20"/>
    </row>
    <row r="108" spans="1:11">
      <c r="A108" s="15"/>
      <c r="B108" s="18"/>
      <c r="C108" s="18"/>
      <c r="D108" s="18"/>
      <c r="E108" s="18"/>
      <c r="F108" s="19"/>
      <c r="G108" s="19"/>
      <c r="H108" s="20"/>
      <c r="I108" s="20"/>
      <c r="J108" s="20"/>
      <c r="K108" s="20"/>
    </row>
    <row r="109" spans="1:11">
      <c r="A109" s="15"/>
      <c r="B109" s="18"/>
      <c r="C109" s="18"/>
      <c r="D109" s="18"/>
      <c r="E109" s="18"/>
      <c r="F109" s="19"/>
      <c r="G109" s="19"/>
      <c r="H109" s="20"/>
      <c r="I109" s="20"/>
      <c r="J109" s="20"/>
      <c r="K109" s="20"/>
    </row>
    <row r="110" spans="1:11">
      <c r="A110" s="15"/>
      <c r="B110" s="18"/>
      <c r="C110" s="18"/>
      <c r="D110" s="18"/>
      <c r="E110" s="18"/>
      <c r="F110" s="19"/>
      <c r="G110" s="19"/>
      <c r="H110" s="20"/>
      <c r="I110" s="20"/>
      <c r="J110" s="20"/>
      <c r="K110" s="2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="90" zoomScaleNormal="90" workbookViewId="0">
      <selection activeCell="J37" sqref="J37"/>
    </sheetView>
  </sheetViews>
  <sheetFormatPr defaultRowHeight="12.75"/>
  <cols>
    <col min="1" max="1" width="36" style="9" customWidth="1"/>
    <col min="2" max="11" width="9.33203125" style="9"/>
    <col min="12" max="12" width="12.5" style="9" customWidth="1"/>
    <col min="13" max="13" width="9.33203125" style="9"/>
    <col min="14" max="14" width="20" style="9" customWidth="1"/>
    <col min="15" max="16384" width="9.33203125" style="9"/>
  </cols>
  <sheetData>
    <row r="1" spans="1:14" ht="15">
      <c r="A1" s="36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N1" s="8"/>
    </row>
    <row r="2" spans="1:14" ht="14.25">
      <c r="A2" s="35" t="s">
        <v>44</v>
      </c>
      <c r="B2" s="35">
        <v>2008</v>
      </c>
      <c r="C2" s="35">
        <v>2009</v>
      </c>
      <c r="D2" s="35">
        <v>2010</v>
      </c>
      <c r="E2" s="35">
        <v>2011</v>
      </c>
      <c r="F2" s="35">
        <v>2012</v>
      </c>
      <c r="G2" s="35">
        <v>2013</v>
      </c>
      <c r="H2" s="35">
        <v>2014</v>
      </c>
      <c r="I2" s="35">
        <v>2015</v>
      </c>
      <c r="J2" s="35">
        <v>2016</v>
      </c>
      <c r="K2" s="35">
        <v>2017</v>
      </c>
    </row>
    <row r="3" spans="1:14" ht="14.25">
      <c r="A3" s="8" t="s">
        <v>45</v>
      </c>
      <c r="B3" s="19">
        <v>500.10280785331412</v>
      </c>
      <c r="C3" s="19">
        <v>471.20575506489934</v>
      </c>
      <c r="D3" s="19">
        <v>469.33113452004653</v>
      </c>
      <c r="E3" s="19">
        <v>470.32462614481693</v>
      </c>
      <c r="F3" s="19">
        <v>473.94951975950386</v>
      </c>
      <c r="G3" s="19">
        <v>458.40574252989217</v>
      </c>
      <c r="H3" s="19">
        <v>449.00414660613683</v>
      </c>
      <c r="I3" s="19">
        <v>426.59367699285781</v>
      </c>
      <c r="J3" s="19">
        <v>415.76832489906661</v>
      </c>
      <c r="K3" s="19">
        <v>409.53136008717638</v>
      </c>
    </row>
    <row r="4" spans="1:14" ht="14.25">
      <c r="A4" s="8" t="s">
        <v>46</v>
      </c>
      <c r="B4" s="19">
        <v>317.26671029064994</v>
      </c>
      <c r="C4" s="19">
        <v>342.02375222135112</v>
      </c>
      <c r="D4" s="19">
        <v>291.47691400249647</v>
      </c>
      <c r="E4" s="19">
        <v>311.7293976784182</v>
      </c>
      <c r="F4" s="19">
        <v>343.93643426411387</v>
      </c>
      <c r="G4" s="19">
        <v>354.55765009807584</v>
      </c>
      <c r="H4" s="19">
        <v>369.45976118984532</v>
      </c>
      <c r="I4" s="19">
        <v>372.28661510301083</v>
      </c>
      <c r="J4" s="19">
        <v>380.64922891711615</v>
      </c>
      <c r="K4" s="19">
        <v>395.2419637385907</v>
      </c>
    </row>
    <row r="5" spans="1:14" ht="14.25">
      <c r="A5" s="8" t="s">
        <v>47</v>
      </c>
      <c r="B5" s="19">
        <v>329.13921600774268</v>
      </c>
      <c r="C5" s="19">
        <v>325.03026105936607</v>
      </c>
      <c r="D5" s="19">
        <v>256.33019397432236</v>
      </c>
      <c r="E5" s="19">
        <v>320.45753736698987</v>
      </c>
      <c r="F5" s="19">
        <v>341.8737779465315</v>
      </c>
      <c r="G5" s="19">
        <v>385.42594134796349</v>
      </c>
      <c r="H5" s="19">
        <v>428.22266649837627</v>
      </c>
      <c r="I5" s="19">
        <v>487.80779416239841</v>
      </c>
      <c r="J5" s="19">
        <v>538.09143687857636</v>
      </c>
      <c r="K5" s="19">
        <v>571.06587299188936</v>
      </c>
    </row>
    <row r="6" spans="1:14" ht="14.25">
      <c r="A6" s="8" t="s">
        <v>48</v>
      </c>
      <c r="B6" s="19">
        <v>59.625586521324095</v>
      </c>
      <c r="C6" s="19">
        <v>59.625586521324088</v>
      </c>
      <c r="D6" s="19">
        <v>46.235371247278891</v>
      </c>
      <c r="E6" s="19">
        <v>46.577905394623684</v>
      </c>
      <c r="F6" s="19">
        <v>44.846706913875622</v>
      </c>
      <c r="G6" s="19">
        <v>45.447170057714928</v>
      </c>
      <c r="H6" s="19">
        <v>59.102018283379422</v>
      </c>
      <c r="I6" s="19">
        <v>71.703881723679856</v>
      </c>
      <c r="J6" s="19">
        <v>71.634384641554959</v>
      </c>
      <c r="K6" s="19">
        <v>77.701569985897649</v>
      </c>
    </row>
    <row r="7" spans="1:14" ht="14.25">
      <c r="A7" s="35" t="s">
        <v>36</v>
      </c>
      <c r="B7" s="85">
        <v>1127.7058248100002</v>
      </c>
      <c r="C7" s="85">
        <v>1006.65329135</v>
      </c>
      <c r="D7" s="85">
        <v>955.73617134000017</v>
      </c>
      <c r="E7" s="85">
        <v>1063.7849849900001</v>
      </c>
      <c r="F7" s="85">
        <v>1027.3010700999998</v>
      </c>
      <c r="G7" s="85">
        <v>1036.3177650099999</v>
      </c>
      <c r="H7" s="85">
        <v>1069.58802838</v>
      </c>
      <c r="I7" s="85">
        <v>1129.8255899399996</v>
      </c>
      <c r="J7" s="85">
        <v>1185.0265499125001</v>
      </c>
      <c r="K7" s="85">
        <v>1222.09120355286</v>
      </c>
    </row>
    <row r="9" spans="1:14">
      <c r="A9" s="9" t="s">
        <v>136</v>
      </c>
    </row>
    <row r="10" spans="1:14" ht="14.25">
      <c r="A10" s="35" t="s">
        <v>44</v>
      </c>
      <c r="B10" s="35">
        <v>2008</v>
      </c>
      <c r="C10" s="35">
        <v>2009</v>
      </c>
      <c r="D10" s="35">
        <v>2010</v>
      </c>
      <c r="E10" s="35">
        <v>2011</v>
      </c>
      <c r="F10" s="35">
        <v>2012</v>
      </c>
      <c r="G10" s="35">
        <v>2013</v>
      </c>
      <c r="H10" s="35">
        <v>2014</v>
      </c>
      <c r="I10" s="35">
        <v>2015</v>
      </c>
      <c r="J10" s="35">
        <v>2016</v>
      </c>
      <c r="K10" s="35">
        <v>2017</v>
      </c>
    </row>
    <row r="11" spans="1:14" ht="14.25">
      <c r="A11" s="8" t="s">
        <v>45</v>
      </c>
      <c r="B11" s="19">
        <v>456.95681034134242</v>
      </c>
      <c r="C11" s="19">
        <v>438.45876209142841</v>
      </c>
      <c r="D11" s="19">
        <v>440.67037063409947</v>
      </c>
      <c r="E11" s="19">
        <v>441.46932048769821</v>
      </c>
      <c r="F11" s="19">
        <v>439.12962763153877</v>
      </c>
      <c r="G11" s="19">
        <v>423.61309762038383</v>
      </c>
      <c r="H11" s="19">
        <v>420.7606318673117</v>
      </c>
      <c r="I11" s="19">
        <v>405.37026454838639</v>
      </c>
      <c r="J11" s="19">
        <v>399.54115637504702</v>
      </c>
      <c r="K11" s="19">
        <v>395.40175231910206</v>
      </c>
    </row>
    <row r="12" spans="1:14" ht="14.25">
      <c r="A12" s="8" t="s">
        <v>46</v>
      </c>
      <c r="B12" s="19">
        <v>312.72842210377775</v>
      </c>
      <c r="C12" s="19">
        <v>335.18866445327944</v>
      </c>
      <c r="D12" s="19">
        <v>287.14531603136425</v>
      </c>
      <c r="E12" s="19">
        <v>306.29570343298002</v>
      </c>
      <c r="F12" s="19">
        <v>334.96493897662373</v>
      </c>
      <c r="G12" s="19">
        <v>343.34804386982887</v>
      </c>
      <c r="H12" s="19">
        <v>359.70201164191894</v>
      </c>
      <c r="I12" s="19">
        <v>364.50880025647274</v>
      </c>
      <c r="J12" s="19">
        <v>374.74348485632805</v>
      </c>
      <c r="K12" s="19">
        <v>389.74948829017222</v>
      </c>
    </row>
    <row r="13" spans="1:14" ht="14.25">
      <c r="A13" s="8" t="s">
        <v>47</v>
      </c>
      <c r="B13" s="19">
        <v>295.61659215438033</v>
      </c>
      <c r="C13" s="19">
        <v>290.31397399071233</v>
      </c>
      <c r="D13" s="19">
        <v>227.59335412400117</v>
      </c>
      <c r="E13" s="19">
        <v>288.22766999550606</v>
      </c>
      <c r="F13" s="19">
        <v>308.75234699279298</v>
      </c>
      <c r="G13" s="19">
        <v>343.77342270145459</v>
      </c>
      <c r="H13" s="19">
        <v>391.72077955085939</v>
      </c>
      <c r="I13" s="19">
        <v>450.38803848013333</v>
      </c>
      <c r="J13" s="19">
        <v>498.09444552273254</v>
      </c>
      <c r="K13" s="19">
        <v>539.8781126384938</v>
      </c>
    </row>
    <row r="14" spans="1:14" ht="14.25">
      <c r="A14" s="8" t="s">
        <v>48</v>
      </c>
      <c r="B14" s="19">
        <v>59.625586521324102</v>
      </c>
      <c r="C14" s="19">
        <v>59.625586521324102</v>
      </c>
      <c r="D14" s="19">
        <v>46.235371247278906</v>
      </c>
      <c r="E14" s="19">
        <v>46.577905394623698</v>
      </c>
      <c r="F14" s="19">
        <v>44.846706913875614</v>
      </c>
      <c r="G14" s="19">
        <v>45.447170057714914</v>
      </c>
      <c r="H14" s="19">
        <v>59.102018283379422</v>
      </c>
      <c r="I14" s="19">
        <v>71.703881723679856</v>
      </c>
      <c r="J14" s="19">
        <v>71.634384641554973</v>
      </c>
      <c r="K14" s="19">
        <v>77.701569985897663</v>
      </c>
    </row>
    <row r="15" spans="1:14" ht="14.25">
      <c r="A15" s="34" t="s">
        <v>36</v>
      </c>
      <c r="B15" s="43">
        <v>1127.7058248100002</v>
      </c>
      <c r="C15" s="43">
        <v>1006.65329135</v>
      </c>
      <c r="D15" s="43">
        <v>955.73617134000017</v>
      </c>
      <c r="E15" s="43">
        <v>1063.7849849900001</v>
      </c>
      <c r="F15" s="43">
        <v>1027.3010700999998</v>
      </c>
      <c r="G15" s="43">
        <v>1036.3177650099999</v>
      </c>
      <c r="H15" s="43">
        <v>1069.58802838</v>
      </c>
      <c r="I15" s="43">
        <v>1129.8255899399996</v>
      </c>
      <c r="J15" s="43">
        <v>1185.0265499125001</v>
      </c>
      <c r="K15" s="43">
        <v>1222.09120355286</v>
      </c>
    </row>
    <row r="19" spans="1:11" ht="14.25">
      <c r="A19" s="8" t="s">
        <v>49</v>
      </c>
    </row>
    <row r="20" spans="1:11" ht="14.25">
      <c r="A20" s="8" t="s">
        <v>2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>
      <c r="C21" s="84"/>
      <c r="D21" s="84"/>
      <c r="E21" s="84"/>
      <c r="F21" s="84"/>
      <c r="G21" s="84"/>
      <c r="H21" s="84"/>
      <c r="I21" s="84"/>
      <c r="J21" s="84"/>
      <c r="K21" s="84"/>
    </row>
    <row r="22" spans="1:11">
      <c r="C22" s="84"/>
      <c r="D22" s="84"/>
      <c r="E22" s="84"/>
      <c r="F22" s="84"/>
      <c r="G22" s="84"/>
      <c r="H22" s="84"/>
      <c r="I22" s="84"/>
      <c r="J22" s="84"/>
      <c r="K22" s="84"/>
    </row>
    <row r="25" spans="1:11">
      <c r="C25" s="84"/>
      <c r="D25" s="84"/>
      <c r="E25" s="84"/>
      <c r="F25" s="84"/>
      <c r="G25" s="84"/>
      <c r="H25" s="84"/>
      <c r="I25" s="84"/>
      <c r="J25" s="84"/>
      <c r="K25" s="84"/>
    </row>
    <row r="28" spans="1:11">
      <c r="D28" s="84"/>
      <c r="E28" s="84"/>
      <c r="F28" s="84"/>
      <c r="G28" s="84"/>
      <c r="H28" s="84"/>
      <c r="I28" s="84"/>
      <c r="J28" s="84"/>
      <c r="K28" s="84"/>
    </row>
    <row r="29" spans="1:11">
      <c r="D29" s="84"/>
      <c r="E29" s="84"/>
      <c r="F29" s="84"/>
      <c r="G29" s="84"/>
      <c r="H29" s="84"/>
      <c r="I29" s="84"/>
      <c r="J29" s="84"/>
      <c r="K29" s="84"/>
    </row>
    <row r="31" spans="1:11">
      <c r="K31" s="84"/>
    </row>
    <row r="34" spans="4:11">
      <c r="D34" s="86"/>
      <c r="E34" s="86"/>
      <c r="F34" s="86"/>
      <c r="G34" s="86"/>
      <c r="H34" s="86"/>
      <c r="I34" s="86"/>
      <c r="J34" s="86"/>
      <c r="K34" s="8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showGridLines="0" zoomScale="90" zoomScaleNormal="90" workbookViewId="0">
      <pane xSplit="1" ySplit="2" topLeftCell="B132" activePane="bottomRight" state="frozen"/>
      <selection activeCell="J29" sqref="J29"/>
      <selection pane="topRight" activeCell="J29" sqref="J29"/>
      <selection pane="bottomLeft" activeCell="J29" sqref="J29"/>
      <selection pane="bottomRight" activeCell="D183" sqref="D183"/>
    </sheetView>
  </sheetViews>
  <sheetFormatPr defaultRowHeight="12.75"/>
  <cols>
    <col min="1" max="1" width="9.33203125" style="9" customWidth="1"/>
    <col min="2" max="2" width="22" style="9" customWidth="1"/>
    <col min="3" max="3" width="18.5" style="9" customWidth="1"/>
    <col min="4" max="4" width="15.83203125" style="9" customWidth="1"/>
    <col min="5" max="5" width="16.6640625" style="9" customWidth="1"/>
    <col min="6" max="6" width="26.1640625" style="9" customWidth="1"/>
    <col min="7" max="7" width="24.83203125" style="9" customWidth="1"/>
    <col min="8" max="8" width="19" style="9" customWidth="1"/>
    <col min="9" max="9" width="17.33203125" style="9" customWidth="1"/>
    <col min="10" max="10" width="20.6640625" style="9" customWidth="1"/>
    <col min="11" max="11" width="19" style="9" customWidth="1"/>
    <col min="12" max="16384" width="9.33203125" style="9"/>
  </cols>
  <sheetData>
    <row r="1" spans="1:11" ht="15">
      <c r="A1" s="36" t="s">
        <v>74</v>
      </c>
      <c r="B1" s="37"/>
      <c r="C1" s="37"/>
      <c r="D1" s="37"/>
      <c r="E1" s="37"/>
      <c r="F1" s="37"/>
      <c r="G1" s="37"/>
      <c r="H1" s="37"/>
      <c r="I1" s="38"/>
      <c r="J1" s="38"/>
      <c r="K1" s="38"/>
    </row>
    <row r="2" spans="1:11" ht="15" customHeight="1">
      <c r="A2" s="8"/>
      <c r="B2" s="14" t="s">
        <v>50</v>
      </c>
      <c r="C2" s="14" t="s">
        <v>51</v>
      </c>
      <c r="D2" s="14" t="s">
        <v>52</v>
      </c>
      <c r="E2" s="14" t="s">
        <v>53</v>
      </c>
      <c r="F2" s="21" t="s">
        <v>54</v>
      </c>
      <c r="G2" s="21" t="s">
        <v>55</v>
      </c>
      <c r="H2" s="21" t="s">
        <v>56</v>
      </c>
      <c r="I2" s="21" t="s">
        <v>57</v>
      </c>
      <c r="J2" s="21" t="s">
        <v>58</v>
      </c>
      <c r="K2" s="21" t="s">
        <v>59</v>
      </c>
    </row>
    <row r="3" spans="1:11" ht="14.25">
      <c r="A3" s="15">
        <v>38718</v>
      </c>
      <c r="B3" s="17">
        <v>31244.902179999997</v>
      </c>
      <c r="C3" s="17">
        <v>39335.583310000002</v>
      </c>
      <c r="D3" s="18">
        <v>60727.090000000004</v>
      </c>
      <c r="E3" s="18">
        <v>81725.777999999991</v>
      </c>
      <c r="F3" s="19">
        <f>B3+C3</f>
        <v>70580.485489999992</v>
      </c>
      <c r="G3" s="19">
        <f>D3+E3</f>
        <v>142452.86799999999</v>
      </c>
      <c r="H3" s="20">
        <f>B3/F3</f>
        <v>0.44268471608100296</v>
      </c>
      <c r="I3" s="20">
        <f>C3/F3</f>
        <v>0.5573152839189971</v>
      </c>
      <c r="J3" s="20">
        <f>D3/G3</f>
        <v>0.42629601532487227</v>
      </c>
      <c r="K3" s="20">
        <f>E3/G3</f>
        <v>0.57370398467512773</v>
      </c>
    </row>
    <row r="4" spans="1:11" ht="14.25">
      <c r="A4" s="15">
        <v>38749</v>
      </c>
      <c r="B4" s="17">
        <v>29947.471159999997</v>
      </c>
      <c r="C4" s="17">
        <v>35999.67121</v>
      </c>
      <c r="D4" s="18">
        <v>58222.524000000005</v>
      </c>
      <c r="E4" s="18">
        <v>74794.90300000002</v>
      </c>
      <c r="F4" s="19">
        <f t="shared" ref="F4:F67" si="0">B4+C4</f>
        <v>65947.142370000001</v>
      </c>
      <c r="G4" s="19">
        <f t="shared" ref="G4:G67" si="1">D4+E4</f>
        <v>133017.42700000003</v>
      </c>
      <c r="H4" s="20">
        <f t="shared" ref="H4:H67" si="2">B4/F4</f>
        <v>0.4541132501538595</v>
      </c>
      <c r="I4" s="20">
        <f t="shared" ref="I4:J67" si="3">C4/F4</f>
        <v>0.5458867498461405</v>
      </c>
      <c r="J4" s="20">
        <f t="shared" si="3"/>
        <v>0.4377059856976484</v>
      </c>
      <c r="K4" s="20">
        <f t="shared" ref="K4:K67" si="4">E4/G4</f>
        <v>0.5622940143023516</v>
      </c>
    </row>
    <row r="5" spans="1:11" ht="14.25">
      <c r="A5" s="15">
        <v>38777</v>
      </c>
      <c r="B5" s="17">
        <v>35066.520250000016</v>
      </c>
      <c r="C5" s="17">
        <v>45244.05698999999</v>
      </c>
      <c r="D5" s="18">
        <v>70553.923333333325</v>
      </c>
      <c r="E5" s="18">
        <v>94054.649000000019</v>
      </c>
      <c r="F5" s="19">
        <f t="shared" si="0"/>
        <v>80310.577240000013</v>
      </c>
      <c r="G5" s="19">
        <f t="shared" si="1"/>
        <v>164608.57233333334</v>
      </c>
      <c r="H5" s="20">
        <f t="shared" si="2"/>
        <v>0.43663638657716625</v>
      </c>
      <c r="I5" s="20">
        <f t="shared" si="3"/>
        <v>0.5633636134228337</v>
      </c>
      <c r="J5" s="20">
        <f t="shared" si="3"/>
        <v>0.42861633712769959</v>
      </c>
      <c r="K5" s="20">
        <f t="shared" si="4"/>
        <v>0.57138366287230047</v>
      </c>
    </row>
    <row r="6" spans="1:11" ht="14.25">
      <c r="A6" s="15">
        <v>38808</v>
      </c>
      <c r="B6" s="17">
        <v>35263.313309999998</v>
      </c>
      <c r="C6" s="17">
        <v>41395.407300000013</v>
      </c>
      <c r="D6" s="18">
        <v>68676.264999999999</v>
      </c>
      <c r="E6" s="18">
        <v>86038.431999999957</v>
      </c>
      <c r="F6" s="19">
        <f t="shared" si="0"/>
        <v>76658.720610000018</v>
      </c>
      <c r="G6" s="19">
        <f t="shared" si="1"/>
        <v>154714.69699999996</v>
      </c>
      <c r="H6" s="20">
        <f t="shared" si="2"/>
        <v>0.46000393731329703</v>
      </c>
      <c r="I6" s="20">
        <f t="shared" si="3"/>
        <v>0.53999606268670286</v>
      </c>
      <c r="J6" s="20">
        <f t="shared" si="3"/>
        <v>0.4438897294935078</v>
      </c>
      <c r="K6" s="20">
        <f t="shared" si="4"/>
        <v>0.5561102705064922</v>
      </c>
    </row>
    <row r="7" spans="1:11" ht="14.25">
      <c r="A7" s="15">
        <v>38838</v>
      </c>
      <c r="B7" s="17">
        <v>37658.262360000001</v>
      </c>
      <c r="C7" s="17">
        <v>44330.386060000004</v>
      </c>
      <c r="D7" s="18">
        <v>73289.017999999996</v>
      </c>
      <c r="E7" s="18">
        <v>92242.371999999988</v>
      </c>
      <c r="F7" s="19">
        <f t="shared" si="0"/>
        <v>81988.648420000012</v>
      </c>
      <c r="G7" s="19">
        <f t="shared" si="1"/>
        <v>165531.38999999998</v>
      </c>
      <c r="H7" s="20">
        <f t="shared" si="2"/>
        <v>0.45931068612193127</v>
      </c>
      <c r="I7" s="20">
        <f t="shared" si="3"/>
        <v>0.54068931387806862</v>
      </c>
      <c r="J7" s="20">
        <f t="shared" si="3"/>
        <v>0.44274997026243784</v>
      </c>
      <c r="K7" s="20">
        <f t="shared" si="4"/>
        <v>0.5572500297375621</v>
      </c>
    </row>
    <row r="8" spans="1:11" ht="14.25">
      <c r="A8" s="15">
        <v>38869</v>
      </c>
      <c r="B8" s="17">
        <v>38290.196990000004</v>
      </c>
      <c r="C8" s="17">
        <v>49990.110140000019</v>
      </c>
      <c r="D8" s="18">
        <v>74502.426000000007</v>
      </c>
      <c r="E8" s="18">
        <v>104033.19900000001</v>
      </c>
      <c r="F8" s="19">
        <f t="shared" si="0"/>
        <v>88280.30713000003</v>
      </c>
      <c r="G8" s="19">
        <f t="shared" si="1"/>
        <v>178535.625</v>
      </c>
      <c r="H8" s="20">
        <f t="shared" si="2"/>
        <v>0.43373429743073427</v>
      </c>
      <c r="I8" s="20">
        <f t="shared" si="3"/>
        <v>0.56626570256926567</v>
      </c>
      <c r="J8" s="20">
        <f t="shared" si="3"/>
        <v>0.41729725369936677</v>
      </c>
      <c r="K8" s="20">
        <f t="shared" si="4"/>
        <v>0.58270274630063335</v>
      </c>
    </row>
    <row r="9" spans="1:11" ht="14.25">
      <c r="A9" s="15">
        <v>38899</v>
      </c>
      <c r="B9" s="17">
        <v>38512.209310000006</v>
      </c>
      <c r="C9" s="17">
        <v>48150.626649999984</v>
      </c>
      <c r="D9" s="18">
        <v>74852.837</v>
      </c>
      <c r="E9" s="18">
        <v>100016.726</v>
      </c>
      <c r="F9" s="19">
        <f t="shared" si="0"/>
        <v>86662.835959999997</v>
      </c>
      <c r="G9" s="19">
        <f t="shared" si="1"/>
        <v>174869.56299999999</v>
      </c>
      <c r="H9" s="20">
        <f t="shared" si="2"/>
        <v>0.4443912881846569</v>
      </c>
      <c r="I9" s="20">
        <f t="shared" si="3"/>
        <v>0.55560871181534299</v>
      </c>
      <c r="J9" s="20">
        <f t="shared" si="3"/>
        <v>0.42804954570624737</v>
      </c>
      <c r="K9" s="20">
        <f t="shared" si="4"/>
        <v>0.57195045429375269</v>
      </c>
    </row>
    <row r="10" spans="1:11" ht="14.25">
      <c r="A10" s="15">
        <v>38930</v>
      </c>
      <c r="B10" s="17">
        <v>40376.412859999997</v>
      </c>
      <c r="C10" s="17">
        <v>47378.138249999989</v>
      </c>
      <c r="D10" s="18">
        <v>78474.416999999987</v>
      </c>
      <c r="E10" s="18">
        <v>98928.667999999991</v>
      </c>
      <c r="F10" s="19">
        <f t="shared" si="0"/>
        <v>87754.551109999986</v>
      </c>
      <c r="G10" s="19">
        <f t="shared" si="1"/>
        <v>177403.08499999996</v>
      </c>
      <c r="H10" s="20">
        <f t="shared" si="2"/>
        <v>0.46010619790406448</v>
      </c>
      <c r="I10" s="20">
        <f t="shared" si="3"/>
        <v>0.53989380209593552</v>
      </c>
      <c r="J10" s="20">
        <f t="shared" si="3"/>
        <v>0.44235091514896713</v>
      </c>
      <c r="K10" s="20">
        <f t="shared" si="4"/>
        <v>0.55764908485103293</v>
      </c>
    </row>
    <row r="11" spans="1:11" ht="14.25">
      <c r="A11" s="15">
        <v>38961</v>
      </c>
      <c r="B11" s="17">
        <v>41029.910039999995</v>
      </c>
      <c r="C11" s="17">
        <v>47928.577790000003</v>
      </c>
      <c r="D11" s="18">
        <v>80425.789000000004</v>
      </c>
      <c r="E11" s="18">
        <v>101902.43799999999</v>
      </c>
      <c r="F11" s="19">
        <f t="shared" si="0"/>
        <v>88958.487829999998</v>
      </c>
      <c r="G11" s="19">
        <f t="shared" si="1"/>
        <v>182328.22700000001</v>
      </c>
      <c r="H11" s="20">
        <f t="shared" si="2"/>
        <v>0.46122535399217113</v>
      </c>
      <c r="I11" s="20">
        <f t="shared" si="3"/>
        <v>0.53877464600782887</v>
      </c>
      <c r="J11" s="20">
        <f t="shared" si="3"/>
        <v>0.44110443195391791</v>
      </c>
      <c r="K11" s="20">
        <f t="shared" si="4"/>
        <v>0.55889556804608198</v>
      </c>
    </row>
    <row r="12" spans="1:11" ht="14.25">
      <c r="A12" s="15">
        <v>38991</v>
      </c>
      <c r="B12" s="17">
        <v>40149.644489999999</v>
      </c>
      <c r="C12" s="17">
        <v>56432.727930000008</v>
      </c>
      <c r="D12" s="18">
        <v>78035.426999999996</v>
      </c>
      <c r="E12" s="18">
        <v>121534.76400000001</v>
      </c>
      <c r="F12" s="19">
        <f t="shared" si="0"/>
        <v>96582.37242</v>
      </c>
      <c r="G12" s="19">
        <f t="shared" si="1"/>
        <v>199570.19099999999</v>
      </c>
      <c r="H12" s="20">
        <f t="shared" si="2"/>
        <v>0.41570364740477139</v>
      </c>
      <c r="I12" s="20">
        <f t="shared" si="3"/>
        <v>0.58429635259522872</v>
      </c>
      <c r="J12" s="20">
        <f t="shared" si="3"/>
        <v>0.39101744909388797</v>
      </c>
      <c r="K12" s="20">
        <f t="shared" si="4"/>
        <v>0.60898255090611209</v>
      </c>
    </row>
    <row r="13" spans="1:11" ht="14.25">
      <c r="A13" s="15">
        <v>39022</v>
      </c>
      <c r="B13" s="17">
        <v>37517.444360000001</v>
      </c>
      <c r="C13" s="17">
        <v>53123.835299999992</v>
      </c>
      <c r="D13" s="18">
        <v>73130.260000000009</v>
      </c>
      <c r="E13" s="18">
        <v>114598.29300000001</v>
      </c>
      <c r="F13" s="19">
        <f t="shared" si="0"/>
        <v>90641.27966</v>
      </c>
      <c r="G13" s="19">
        <f t="shared" si="1"/>
        <v>187728.55300000001</v>
      </c>
      <c r="H13" s="20">
        <f t="shared" si="2"/>
        <v>0.41391123890494291</v>
      </c>
      <c r="I13" s="20">
        <f t="shared" si="3"/>
        <v>0.58608876109505703</v>
      </c>
      <c r="J13" s="20">
        <f t="shared" si="3"/>
        <v>0.38955320771049678</v>
      </c>
      <c r="K13" s="20">
        <f t="shared" si="4"/>
        <v>0.61044679228950327</v>
      </c>
    </row>
    <row r="14" spans="1:11" ht="14.25">
      <c r="A14" s="15">
        <v>39052</v>
      </c>
      <c r="B14" s="17">
        <v>52182.146489999992</v>
      </c>
      <c r="C14" s="17">
        <v>30816.561910000004</v>
      </c>
      <c r="D14" s="18">
        <v>105536.966</v>
      </c>
      <c r="E14" s="18">
        <v>66075.286000000007</v>
      </c>
      <c r="F14" s="19">
        <f t="shared" si="0"/>
        <v>82998.708400000003</v>
      </c>
      <c r="G14" s="19">
        <f t="shared" si="1"/>
        <v>171612.25200000001</v>
      </c>
      <c r="H14" s="20">
        <f t="shared" si="2"/>
        <v>0.62871034376240953</v>
      </c>
      <c r="I14" s="20">
        <f t="shared" si="3"/>
        <v>0.37128965623759036</v>
      </c>
      <c r="J14" s="20">
        <f t="shared" si="3"/>
        <v>0.61497337614333036</v>
      </c>
      <c r="K14" s="20">
        <f t="shared" si="4"/>
        <v>0.38502662385666964</v>
      </c>
    </row>
    <row r="15" spans="1:11" ht="14.25">
      <c r="A15" s="15">
        <v>39083</v>
      </c>
      <c r="B15" s="18">
        <v>33832.421330412268</v>
      </c>
      <c r="C15" s="18">
        <v>40995.863489344752</v>
      </c>
      <c r="D15" s="18">
        <v>66081.194999999992</v>
      </c>
      <c r="E15" s="18">
        <v>88984.119000000006</v>
      </c>
      <c r="F15" s="19">
        <f t="shared" si="0"/>
        <v>74828.284819757013</v>
      </c>
      <c r="G15" s="19">
        <f t="shared" si="1"/>
        <v>155065.31400000001</v>
      </c>
      <c r="H15" s="20">
        <f t="shared" si="2"/>
        <v>0.45213412831666894</v>
      </c>
      <c r="I15" s="20">
        <f t="shared" si="3"/>
        <v>0.54786587168333112</v>
      </c>
      <c r="J15" s="20">
        <f t="shared" si="3"/>
        <v>0.42615071865781656</v>
      </c>
      <c r="K15" s="20">
        <f t="shared" si="4"/>
        <v>0.57384928134218327</v>
      </c>
    </row>
    <row r="16" spans="1:11" ht="14.25">
      <c r="A16" s="15">
        <v>39114</v>
      </c>
      <c r="B16" s="18">
        <v>31116.648094669054</v>
      </c>
      <c r="C16" s="18">
        <v>43364.895992498175</v>
      </c>
      <c r="D16" s="18">
        <v>60756.084000000003</v>
      </c>
      <c r="E16" s="18">
        <v>94058.998000000021</v>
      </c>
      <c r="F16" s="19">
        <f t="shared" si="0"/>
        <v>74481.544087167233</v>
      </c>
      <c r="G16" s="19">
        <f t="shared" si="1"/>
        <v>154815.08200000002</v>
      </c>
      <c r="H16" s="20">
        <f t="shared" si="2"/>
        <v>0.41777662474683153</v>
      </c>
      <c r="I16" s="20">
        <f t="shared" si="3"/>
        <v>0.58222337525316847</v>
      </c>
      <c r="J16" s="20">
        <f t="shared" si="3"/>
        <v>0.39244292749203846</v>
      </c>
      <c r="K16" s="20">
        <f t="shared" si="4"/>
        <v>0.60755707250796154</v>
      </c>
    </row>
    <row r="17" spans="1:11" ht="14.25">
      <c r="A17" s="15">
        <v>39142</v>
      </c>
      <c r="B17" s="18">
        <v>35216.418110602135</v>
      </c>
      <c r="C17" s="18">
        <v>52506.196480116843</v>
      </c>
      <c r="D17" s="18">
        <v>68791.039000000004</v>
      </c>
      <c r="E17" s="18">
        <v>113709</v>
      </c>
      <c r="F17" s="19">
        <f t="shared" si="0"/>
        <v>87722.614590718978</v>
      </c>
      <c r="G17" s="19">
        <f t="shared" si="1"/>
        <v>182500.03899999999</v>
      </c>
      <c r="H17" s="20">
        <f t="shared" si="2"/>
        <v>0.40145198903280316</v>
      </c>
      <c r="I17" s="20">
        <f t="shared" si="3"/>
        <v>0.59854801096719679</v>
      </c>
      <c r="J17" s="20">
        <f t="shared" si="3"/>
        <v>0.37693711944905395</v>
      </c>
      <c r="K17" s="20">
        <f t="shared" si="4"/>
        <v>0.62306288055094616</v>
      </c>
    </row>
    <row r="18" spans="1:11" ht="14.25">
      <c r="A18" s="15">
        <v>39173</v>
      </c>
      <c r="B18" s="18">
        <v>37707.284953196569</v>
      </c>
      <c r="C18" s="18">
        <v>49059.169364668393</v>
      </c>
      <c r="D18" s="18">
        <v>73661.107999999993</v>
      </c>
      <c r="E18" s="18">
        <v>106511.807</v>
      </c>
      <c r="F18" s="19">
        <f t="shared" si="0"/>
        <v>86766.454317864962</v>
      </c>
      <c r="G18" s="19">
        <f t="shared" si="1"/>
        <v>180172.91499999998</v>
      </c>
      <c r="H18" s="20">
        <f t="shared" si="2"/>
        <v>0.43458367925301689</v>
      </c>
      <c r="I18" s="20">
        <f t="shared" si="3"/>
        <v>0.56541632074698311</v>
      </c>
      <c r="J18" s="20">
        <f t="shared" si="3"/>
        <v>0.40883563436824011</v>
      </c>
      <c r="K18" s="20">
        <f t="shared" si="4"/>
        <v>0.59116436563176</v>
      </c>
    </row>
    <row r="19" spans="1:11" ht="14.25">
      <c r="A19" s="15">
        <v>39203</v>
      </c>
      <c r="B19" s="18">
        <v>38398.205818893977</v>
      </c>
      <c r="C19" s="18">
        <v>53041.354466573714</v>
      </c>
      <c r="D19" s="18">
        <v>75088.633000000002</v>
      </c>
      <c r="E19" s="18">
        <v>115199.23400000001</v>
      </c>
      <c r="F19" s="19">
        <f t="shared" si="0"/>
        <v>91439.560285467684</v>
      </c>
      <c r="G19" s="19">
        <f t="shared" si="1"/>
        <v>190287.86700000003</v>
      </c>
      <c r="H19" s="20">
        <f t="shared" si="2"/>
        <v>0.41992990450760653</v>
      </c>
      <c r="I19" s="20">
        <f t="shared" si="3"/>
        <v>0.58007009549239352</v>
      </c>
      <c r="J19" s="20">
        <f t="shared" si="3"/>
        <v>0.39460546898662746</v>
      </c>
      <c r="K19" s="20">
        <f t="shared" si="4"/>
        <v>0.60539453101337248</v>
      </c>
    </row>
    <row r="20" spans="1:11" ht="14.25">
      <c r="A20" s="15">
        <v>39234</v>
      </c>
      <c r="B20" s="18">
        <v>38069.290579565823</v>
      </c>
      <c r="C20" s="18">
        <v>50509.228228440552</v>
      </c>
      <c r="D20" s="18">
        <v>80589.111999999994</v>
      </c>
      <c r="E20" s="18">
        <v>109762.673</v>
      </c>
      <c r="F20" s="19">
        <f t="shared" si="0"/>
        <v>88578.518808006367</v>
      </c>
      <c r="G20" s="19">
        <f t="shared" si="1"/>
        <v>190351.78499999997</v>
      </c>
      <c r="H20" s="20">
        <f t="shared" si="2"/>
        <v>0.42978016670250357</v>
      </c>
      <c r="I20" s="20">
        <f t="shared" si="3"/>
        <v>0.57021983329749648</v>
      </c>
      <c r="J20" s="20">
        <f t="shared" si="3"/>
        <v>0.42336935269611475</v>
      </c>
      <c r="K20" s="20">
        <f t="shared" si="4"/>
        <v>0.57663064730388536</v>
      </c>
    </row>
    <row r="21" spans="1:11" ht="14.25">
      <c r="A21" s="15">
        <v>39264</v>
      </c>
      <c r="B21" s="18">
        <v>44747.794413463453</v>
      </c>
      <c r="C21" s="18">
        <v>47012.059781915945</v>
      </c>
      <c r="D21" s="18">
        <v>88684.937999999995</v>
      </c>
      <c r="E21" s="18">
        <v>102106.61199999999</v>
      </c>
      <c r="F21" s="19">
        <f t="shared" si="0"/>
        <v>91759.85419537939</v>
      </c>
      <c r="G21" s="19">
        <f t="shared" si="1"/>
        <v>190791.55</v>
      </c>
      <c r="H21" s="20">
        <f t="shared" si="2"/>
        <v>0.48766200432472734</v>
      </c>
      <c r="I21" s="20">
        <f t="shared" si="3"/>
        <v>0.51233799567527272</v>
      </c>
      <c r="J21" s="20">
        <f t="shared" si="3"/>
        <v>0.46482634057954875</v>
      </c>
      <c r="K21" s="20">
        <f t="shared" si="4"/>
        <v>0.53517365942045125</v>
      </c>
    </row>
    <row r="22" spans="1:11" ht="14.25">
      <c r="A22" s="15">
        <v>39295</v>
      </c>
      <c r="B22" s="18">
        <v>40433.870095598482</v>
      </c>
      <c r="C22" s="18">
        <v>54918.269943570333</v>
      </c>
      <c r="D22" s="18">
        <v>79088.152000000031</v>
      </c>
      <c r="E22" s="18">
        <v>119359.514</v>
      </c>
      <c r="F22" s="19">
        <f t="shared" si="0"/>
        <v>95352.140039168822</v>
      </c>
      <c r="G22" s="19">
        <f t="shared" si="1"/>
        <v>198447.66600000003</v>
      </c>
      <c r="H22" s="20">
        <f t="shared" si="2"/>
        <v>0.42404785124894973</v>
      </c>
      <c r="I22" s="20">
        <f t="shared" si="3"/>
        <v>0.57595214875105016</v>
      </c>
      <c r="J22" s="20">
        <f t="shared" si="3"/>
        <v>0.39853404977814161</v>
      </c>
      <c r="K22" s="20">
        <f t="shared" si="4"/>
        <v>0.60146595022185834</v>
      </c>
    </row>
    <row r="23" spans="1:11" ht="14.25">
      <c r="A23" s="15">
        <v>39326</v>
      </c>
      <c r="B23" s="18">
        <v>36434.345034189741</v>
      </c>
      <c r="C23" s="18">
        <v>52826.418458142463</v>
      </c>
      <c r="D23" s="18">
        <v>71240.014999999999</v>
      </c>
      <c r="E23" s="18">
        <v>115059.62699999998</v>
      </c>
      <c r="F23" s="19">
        <f t="shared" si="0"/>
        <v>89260.763492332204</v>
      </c>
      <c r="G23" s="19">
        <f t="shared" si="1"/>
        <v>186299.64199999999</v>
      </c>
      <c r="H23" s="20">
        <f t="shared" si="2"/>
        <v>0.40817872947411626</v>
      </c>
      <c r="I23" s="20">
        <f t="shared" si="3"/>
        <v>0.59182127052588374</v>
      </c>
      <c r="J23" s="20">
        <f t="shared" si="3"/>
        <v>0.38239480352839328</v>
      </c>
      <c r="K23" s="20">
        <f t="shared" si="4"/>
        <v>0.61760519647160661</v>
      </c>
    </row>
    <row r="24" spans="1:11" ht="14.25">
      <c r="A24" s="15">
        <v>39356</v>
      </c>
      <c r="B24" s="18">
        <v>43035.573414990366</v>
      </c>
      <c r="C24" s="18">
        <v>60897.214551550147</v>
      </c>
      <c r="D24" s="18">
        <v>84392.790000000008</v>
      </c>
      <c r="E24" s="18">
        <v>132539.64499999999</v>
      </c>
      <c r="F24" s="19">
        <f t="shared" si="0"/>
        <v>103932.78796654052</v>
      </c>
      <c r="G24" s="19">
        <f t="shared" si="1"/>
        <v>216932.435</v>
      </c>
      <c r="H24" s="20">
        <f t="shared" si="2"/>
        <v>0.41407119213279425</v>
      </c>
      <c r="I24" s="20">
        <f t="shared" si="3"/>
        <v>0.58592880786720569</v>
      </c>
      <c r="J24" s="20">
        <f t="shared" si="3"/>
        <v>0.38902799390049719</v>
      </c>
      <c r="K24" s="20">
        <f t="shared" si="4"/>
        <v>0.61097200609950275</v>
      </c>
    </row>
    <row r="25" spans="1:11" ht="14.25">
      <c r="A25" s="15">
        <v>39387</v>
      </c>
      <c r="B25" s="18">
        <v>36616.84762165571</v>
      </c>
      <c r="C25" s="18">
        <v>55860.733938458463</v>
      </c>
      <c r="D25" s="18">
        <v>72039.593999999997</v>
      </c>
      <c r="E25" s="18">
        <v>121585.67600000001</v>
      </c>
      <c r="F25" s="19">
        <f t="shared" si="0"/>
        <v>92477.581560114166</v>
      </c>
      <c r="G25" s="19">
        <f t="shared" si="1"/>
        <v>193625.27000000002</v>
      </c>
      <c r="H25" s="20">
        <f t="shared" si="2"/>
        <v>0.39595377608197158</v>
      </c>
      <c r="I25" s="20">
        <f t="shared" si="3"/>
        <v>0.60404622391802854</v>
      </c>
      <c r="J25" s="20">
        <f t="shared" si="3"/>
        <v>0.37205677750636573</v>
      </c>
      <c r="K25" s="20">
        <f t="shared" si="4"/>
        <v>0.62794322249363421</v>
      </c>
    </row>
    <row r="26" spans="1:11" ht="14.25">
      <c r="A26" s="15">
        <v>39417</v>
      </c>
      <c r="B26" s="18">
        <v>35281.945339573795</v>
      </c>
      <c r="C26" s="18">
        <v>46876.577912102504</v>
      </c>
      <c r="D26" s="18">
        <v>69407.369000000006</v>
      </c>
      <c r="E26" s="18">
        <v>102119.23399999998</v>
      </c>
      <c r="F26" s="19">
        <f t="shared" si="0"/>
        <v>82158.523251676292</v>
      </c>
      <c r="G26" s="19">
        <f t="shared" si="1"/>
        <v>171526.603</v>
      </c>
      <c r="H26" s="20">
        <f t="shared" si="2"/>
        <v>0.42943743318626326</v>
      </c>
      <c r="I26" s="20">
        <f t="shared" si="3"/>
        <v>0.57056256681373685</v>
      </c>
      <c r="J26" s="20">
        <f t="shared" si="3"/>
        <v>0.40464492263045637</v>
      </c>
      <c r="K26" s="20">
        <f t="shared" si="4"/>
        <v>0.59535507736954352</v>
      </c>
    </row>
    <row r="27" spans="1:11" ht="14.25">
      <c r="A27" s="15">
        <v>39448</v>
      </c>
      <c r="B27" s="18">
        <v>32925.303020000007</v>
      </c>
      <c r="C27" s="18">
        <v>46897.331109999999</v>
      </c>
      <c r="D27" s="18">
        <v>66241.498999999996</v>
      </c>
      <c r="E27" s="18">
        <v>102095.95199999999</v>
      </c>
      <c r="F27" s="19">
        <f t="shared" si="0"/>
        <v>79822.634130000006</v>
      </c>
      <c r="G27" s="19">
        <f t="shared" si="1"/>
        <v>168337.451</v>
      </c>
      <c r="H27" s="20">
        <f t="shared" si="2"/>
        <v>0.41248078792260229</v>
      </c>
      <c r="I27" s="20">
        <f t="shared" si="3"/>
        <v>0.58751921207739777</v>
      </c>
      <c r="J27" s="20">
        <f t="shared" si="3"/>
        <v>0.39350422978663252</v>
      </c>
      <c r="K27" s="20">
        <f t="shared" si="4"/>
        <v>0.60649577021336742</v>
      </c>
    </row>
    <row r="28" spans="1:11" ht="14.25">
      <c r="A28" s="15">
        <v>39479</v>
      </c>
      <c r="B28" s="18">
        <v>33778.98302</v>
      </c>
      <c r="C28" s="18">
        <v>52501.060129999991</v>
      </c>
      <c r="D28" s="18">
        <v>67940.107999999993</v>
      </c>
      <c r="E28" s="18">
        <v>114229.08699999998</v>
      </c>
      <c r="F28" s="19">
        <f t="shared" si="0"/>
        <v>86280.043149999983</v>
      </c>
      <c r="G28" s="19">
        <f t="shared" si="1"/>
        <v>182169.19499999998</v>
      </c>
      <c r="H28" s="20">
        <f t="shared" si="2"/>
        <v>0.39150401166668874</v>
      </c>
      <c r="I28" s="20">
        <f t="shared" si="3"/>
        <v>0.60849598833331131</v>
      </c>
      <c r="J28" s="20">
        <f t="shared" si="3"/>
        <v>0.37295058585508928</v>
      </c>
      <c r="K28" s="20">
        <f t="shared" si="4"/>
        <v>0.62704941414491067</v>
      </c>
    </row>
    <row r="29" spans="1:11" ht="14.25">
      <c r="A29" s="15">
        <v>39508</v>
      </c>
      <c r="B29" s="18">
        <v>43300.373009999988</v>
      </c>
      <c r="C29" s="18">
        <v>44189.331339999997</v>
      </c>
      <c r="D29" s="18">
        <v>88329.592999999993</v>
      </c>
      <c r="E29" s="18">
        <v>96131.646000000037</v>
      </c>
      <c r="F29" s="19">
        <f t="shared" si="0"/>
        <v>87489.704349999985</v>
      </c>
      <c r="G29" s="19">
        <f t="shared" si="1"/>
        <v>184461.23900000003</v>
      </c>
      <c r="H29" s="20">
        <f t="shared" si="2"/>
        <v>0.4949196403359431</v>
      </c>
      <c r="I29" s="20">
        <f t="shared" si="3"/>
        <v>0.50508035966405695</v>
      </c>
      <c r="J29" s="20">
        <f t="shared" si="3"/>
        <v>0.47885178197247164</v>
      </c>
      <c r="K29" s="20">
        <f t="shared" si="4"/>
        <v>0.52114821802752842</v>
      </c>
    </row>
    <row r="30" spans="1:11" ht="14.25">
      <c r="A30" s="15">
        <v>39539</v>
      </c>
      <c r="B30" s="18">
        <v>37267.379590000004</v>
      </c>
      <c r="C30" s="18">
        <v>59442.111530000002</v>
      </c>
      <c r="D30" s="18">
        <v>74949.112999999998</v>
      </c>
      <c r="E30" s="18">
        <v>129324.03700000001</v>
      </c>
      <c r="F30" s="19">
        <f t="shared" si="0"/>
        <v>96709.491120000006</v>
      </c>
      <c r="G30" s="19">
        <f t="shared" si="1"/>
        <v>204273.15000000002</v>
      </c>
      <c r="H30" s="20">
        <f t="shared" si="2"/>
        <v>0.38535390020569477</v>
      </c>
      <c r="I30" s="20">
        <f t="shared" si="3"/>
        <v>0.61464609979430529</v>
      </c>
      <c r="J30" s="20">
        <f t="shared" si="3"/>
        <v>0.36690633595262023</v>
      </c>
      <c r="K30" s="20">
        <f t="shared" si="4"/>
        <v>0.63309366404737966</v>
      </c>
    </row>
    <row r="31" spans="1:11" ht="14.25">
      <c r="A31" s="15">
        <v>39569</v>
      </c>
      <c r="B31" s="18">
        <v>40861.942239999997</v>
      </c>
      <c r="C31" s="18">
        <v>56722.008909999982</v>
      </c>
      <c r="D31" s="18">
        <v>81772.205000000002</v>
      </c>
      <c r="E31" s="18">
        <v>123474.89300000001</v>
      </c>
      <c r="F31" s="19">
        <f t="shared" si="0"/>
        <v>97583.951149999979</v>
      </c>
      <c r="G31" s="19">
        <f t="shared" si="1"/>
        <v>205247.098</v>
      </c>
      <c r="H31" s="20">
        <f t="shared" si="2"/>
        <v>0.41873629586067446</v>
      </c>
      <c r="I31" s="20">
        <f t="shared" si="3"/>
        <v>0.58126370413932549</v>
      </c>
      <c r="J31" s="20">
        <f t="shared" si="3"/>
        <v>0.39840858066602242</v>
      </c>
      <c r="K31" s="20">
        <f t="shared" si="4"/>
        <v>0.60159141933397764</v>
      </c>
    </row>
    <row r="32" spans="1:11" ht="14.25">
      <c r="A32" s="15">
        <v>39600</v>
      </c>
      <c r="B32" s="18">
        <v>57546.297270000003</v>
      </c>
      <c r="C32" s="18">
        <v>39544.336369999997</v>
      </c>
      <c r="D32" s="18">
        <v>117718.72</v>
      </c>
      <c r="E32" s="18">
        <v>85947.379000000015</v>
      </c>
      <c r="F32" s="19">
        <f t="shared" si="0"/>
        <v>97090.63364</v>
      </c>
      <c r="G32" s="19">
        <f t="shared" si="1"/>
        <v>203666.09900000002</v>
      </c>
      <c r="H32" s="20">
        <f t="shared" si="2"/>
        <v>0.59270699049482489</v>
      </c>
      <c r="I32" s="20">
        <f t="shared" si="3"/>
        <v>0.40729300950517516</v>
      </c>
      <c r="J32" s="20">
        <f t="shared" si="3"/>
        <v>0.57799859956074473</v>
      </c>
      <c r="K32" s="20">
        <f t="shared" si="4"/>
        <v>0.42200140043925527</v>
      </c>
    </row>
    <row r="33" spans="1:11" ht="14.25">
      <c r="A33" s="15">
        <v>39630</v>
      </c>
      <c r="B33" s="18">
        <v>40529.595260000002</v>
      </c>
      <c r="C33" s="18">
        <v>60285.092589999993</v>
      </c>
      <c r="D33" s="18">
        <v>80007.945000000022</v>
      </c>
      <c r="E33" s="18">
        <v>131182.37199999997</v>
      </c>
      <c r="F33" s="19">
        <f t="shared" si="0"/>
        <v>100814.68784999999</v>
      </c>
      <c r="G33" s="19">
        <f t="shared" si="1"/>
        <v>211190.31699999998</v>
      </c>
      <c r="H33" s="20">
        <f t="shared" si="2"/>
        <v>0.40202073848904951</v>
      </c>
      <c r="I33" s="20">
        <f t="shared" si="3"/>
        <v>0.5979792615109506</v>
      </c>
      <c r="J33" s="20">
        <f t="shared" si="3"/>
        <v>0.37884286617174795</v>
      </c>
      <c r="K33" s="20">
        <f t="shared" si="4"/>
        <v>0.62115713382825211</v>
      </c>
    </row>
    <row r="34" spans="1:11" ht="14.25">
      <c r="A34" s="15">
        <v>39661</v>
      </c>
      <c r="B34" s="18">
        <v>40498.441650000001</v>
      </c>
      <c r="C34" s="18">
        <v>56683.908970000004</v>
      </c>
      <c r="D34" s="18">
        <v>79881.278000000006</v>
      </c>
      <c r="E34" s="18">
        <v>123208.065</v>
      </c>
      <c r="F34" s="19">
        <f t="shared" si="0"/>
        <v>97182.350620000012</v>
      </c>
      <c r="G34" s="19">
        <f t="shared" si="1"/>
        <v>203089.34299999999</v>
      </c>
      <c r="H34" s="20">
        <f t="shared" si="2"/>
        <v>0.41672630258096954</v>
      </c>
      <c r="I34" s="20">
        <f t="shared" si="3"/>
        <v>0.58327369741903035</v>
      </c>
      <c r="J34" s="20">
        <f t="shared" si="3"/>
        <v>0.39333072242988154</v>
      </c>
      <c r="K34" s="20">
        <f t="shared" si="4"/>
        <v>0.60666927757011857</v>
      </c>
    </row>
    <row r="35" spans="1:11" ht="14.25">
      <c r="A35" s="15">
        <v>39692</v>
      </c>
      <c r="B35" s="18">
        <v>38213.599490000001</v>
      </c>
      <c r="C35" s="18">
        <v>60109.18291000001</v>
      </c>
      <c r="D35" s="18">
        <v>75506.134000000005</v>
      </c>
      <c r="E35" s="18">
        <v>130835.25800000002</v>
      </c>
      <c r="F35" s="19">
        <f t="shared" si="0"/>
        <v>98322.782400000011</v>
      </c>
      <c r="G35" s="19">
        <f t="shared" si="1"/>
        <v>206341.39200000002</v>
      </c>
      <c r="H35" s="20">
        <f t="shared" si="2"/>
        <v>0.38865457788346719</v>
      </c>
      <c r="I35" s="20">
        <f t="shared" si="3"/>
        <v>0.61134542211653287</v>
      </c>
      <c r="J35" s="20">
        <f t="shared" si="3"/>
        <v>0.36592819922432235</v>
      </c>
      <c r="K35" s="20">
        <f t="shared" si="4"/>
        <v>0.6340718007756776</v>
      </c>
    </row>
    <row r="36" spans="1:11" ht="14.25">
      <c r="A36" s="15">
        <v>39722</v>
      </c>
      <c r="B36" s="18">
        <v>40955.268799999998</v>
      </c>
      <c r="C36" s="18">
        <v>64194.09745999999</v>
      </c>
      <c r="D36" s="18">
        <v>80752.310999999987</v>
      </c>
      <c r="E36" s="18">
        <v>139656.52799999996</v>
      </c>
      <c r="F36" s="19">
        <f t="shared" si="0"/>
        <v>105149.36625999998</v>
      </c>
      <c r="G36" s="19">
        <f t="shared" si="1"/>
        <v>220408.83899999995</v>
      </c>
      <c r="H36" s="20">
        <f t="shared" si="2"/>
        <v>0.38949610688790093</v>
      </c>
      <c r="I36" s="20">
        <f t="shared" si="3"/>
        <v>0.61050389311209907</v>
      </c>
      <c r="J36" s="20">
        <f t="shared" si="3"/>
        <v>0.36637510258833134</v>
      </c>
      <c r="K36" s="20">
        <f t="shared" si="4"/>
        <v>0.63362489741166861</v>
      </c>
    </row>
    <row r="37" spans="1:11" ht="14.25">
      <c r="A37" s="15">
        <v>39753</v>
      </c>
      <c r="B37" s="18">
        <v>36826.753159999986</v>
      </c>
      <c r="C37" s="18">
        <v>55250.403009999987</v>
      </c>
      <c r="D37" s="18">
        <v>72463.668999999994</v>
      </c>
      <c r="E37" s="18">
        <v>120235.55500000001</v>
      </c>
      <c r="F37" s="19">
        <f t="shared" si="0"/>
        <v>92077.156169999973</v>
      </c>
      <c r="G37" s="19">
        <f t="shared" si="1"/>
        <v>192699.22399999999</v>
      </c>
      <c r="H37" s="20">
        <f t="shared" si="2"/>
        <v>0.39995537103695494</v>
      </c>
      <c r="I37" s="20">
        <f t="shared" si="3"/>
        <v>0.600044628963045</v>
      </c>
      <c r="J37" s="20">
        <f t="shared" si="3"/>
        <v>0.37604546347316892</v>
      </c>
      <c r="K37" s="20">
        <f t="shared" si="4"/>
        <v>0.62395453652683108</v>
      </c>
    </row>
    <row r="38" spans="1:11" ht="14.25">
      <c r="A38" s="15">
        <v>39783</v>
      </c>
      <c r="B38" s="18">
        <v>36693.411329999995</v>
      </c>
      <c r="C38" s="18">
        <v>52542.187700000009</v>
      </c>
      <c r="D38" s="18">
        <v>72221.330999999976</v>
      </c>
      <c r="E38" s="18">
        <v>113629.62900000002</v>
      </c>
      <c r="F38" s="19">
        <f t="shared" si="0"/>
        <v>89235.599030000012</v>
      </c>
      <c r="G38" s="19">
        <f t="shared" si="1"/>
        <v>185850.96</v>
      </c>
      <c r="H38" s="20">
        <f t="shared" si="2"/>
        <v>0.41119700801990561</v>
      </c>
      <c r="I38" s="20">
        <f t="shared" si="3"/>
        <v>0.58880299198009434</v>
      </c>
      <c r="J38" s="20">
        <f t="shared" si="3"/>
        <v>0.38859810570792841</v>
      </c>
      <c r="K38" s="20">
        <f t="shared" si="4"/>
        <v>0.61140189429207159</v>
      </c>
    </row>
    <row r="39" spans="1:11" ht="14.25">
      <c r="A39" s="15">
        <v>39814</v>
      </c>
      <c r="B39" s="18">
        <v>31090.566300000002</v>
      </c>
      <c r="C39" s="18">
        <v>41622.582499999997</v>
      </c>
      <c r="D39" s="18">
        <v>62113.177999999985</v>
      </c>
      <c r="E39" s="18">
        <v>92393.900000000009</v>
      </c>
      <c r="F39" s="19">
        <f t="shared" si="0"/>
        <v>72713.148799999995</v>
      </c>
      <c r="G39" s="19">
        <f t="shared" si="1"/>
        <v>154507.07799999998</v>
      </c>
      <c r="H39" s="20">
        <f t="shared" si="2"/>
        <v>0.42757832404584306</v>
      </c>
      <c r="I39" s="20">
        <f t="shared" si="3"/>
        <v>0.57242167595415694</v>
      </c>
      <c r="J39" s="20">
        <f t="shared" si="3"/>
        <v>0.4020086251323709</v>
      </c>
      <c r="K39" s="20">
        <f t="shared" si="4"/>
        <v>0.59799137486762921</v>
      </c>
    </row>
    <row r="40" spans="1:11" ht="14.25">
      <c r="A40" s="15">
        <v>39845</v>
      </c>
      <c r="B40" s="18">
        <v>29503.066290000002</v>
      </c>
      <c r="C40" s="18">
        <v>42507.399599999997</v>
      </c>
      <c r="D40" s="18">
        <v>59198.441999999988</v>
      </c>
      <c r="E40" s="18">
        <v>92473.838000000003</v>
      </c>
      <c r="F40" s="19">
        <f t="shared" si="0"/>
        <v>72010.465889999992</v>
      </c>
      <c r="G40" s="19">
        <f t="shared" si="1"/>
        <v>151672.28</v>
      </c>
      <c r="H40" s="20">
        <f t="shared" si="2"/>
        <v>0.40970525499817739</v>
      </c>
      <c r="I40" s="20">
        <f t="shared" si="3"/>
        <v>0.59029474500182266</v>
      </c>
      <c r="J40" s="20">
        <f t="shared" si="3"/>
        <v>0.3903049522298998</v>
      </c>
      <c r="K40" s="20">
        <f t="shared" si="4"/>
        <v>0.60969504777010008</v>
      </c>
    </row>
    <row r="41" spans="1:11" ht="14.25">
      <c r="A41" s="15">
        <v>39873</v>
      </c>
      <c r="B41" s="18">
        <v>32610.624899999999</v>
      </c>
      <c r="C41" s="18">
        <v>45405.714230000005</v>
      </c>
      <c r="D41" s="18">
        <v>65416.459000000017</v>
      </c>
      <c r="E41" s="18">
        <v>99114.713000000018</v>
      </c>
      <c r="F41" s="19">
        <f t="shared" si="0"/>
        <v>78016.339130000008</v>
      </c>
      <c r="G41" s="19">
        <f t="shared" si="1"/>
        <v>164531.17200000002</v>
      </c>
      <c r="H41" s="20">
        <f t="shared" si="2"/>
        <v>0.41799737418671157</v>
      </c>
      <c r="I41" s="20">
        <f t="shared" si="3"/>
        <v>0.58200262581328843</v>
      </c>
      <c r="J41" s="20">
        <f t="shared" si="3"/>
        <v>0.39759310168896145</v>
      </c>
      <c r="K41" s="20">
        <f t="shared" si="4"/>
        <v>0.60240689831103866</v>
      </c>
    </row>
    <row r="42" spans="1:11" ht="14.25">
      <c r="A42" s="15">
        <v>39904</v>
      </c>
      <c r="B42" s="18">
        <v>34466.467239999998</v>
      </c>
      <c r="C42" s="18">
        <v>47183.631200000003</v>
      </c>
      <c r="D42" s="18">
        <v>69156.824000000008</v>
      </c>
      <c r="E42" s="18">
        <v>102721.696</v>
      </c>
      <c r="F42" s="19">
        <f t="shared" si="0"/>
        <v>81650.098440000002</v>
      </c>
      <c r="G42" s="19">
        <f t="shared" si="1"/>
        <v>171878.52000000002</v>
      </c>
      <c r="H42" s="20">
        <f t="shared" si="2"/>
        <v>0.42212401330204691</v>
      </c>
      <c r="I42" s="20">
        <f t="shared" si="3"/>
        <v>0.57787598669795315</v>
      </c>
      <c r="J42" s="20">
        <f t="shared" si="3"/>
        <v>0.40235873569309299</v>
      </c>
      <c r="K42" s="20">
        <f t="shared" si="4"/>
        <v>0.59764126430690689</v>
      </c>
    </row>
    <row r="43" spans="1:11" ht="14.25">
      <c r="A43" s="15">
        <v>39934</v>
      </c>
      <c r="B43" s="18">
        <v>35166.307150000001</v>
      </c>
      <c r="C43" s="18">
        <v>48806.948840000012</v>
      </c>
      <c r="D43" s="18">
        <v>70510.62900000003</v>
      </c>
      <c r="E43" s="18">
        <v>106351.012</v>
      </c>
      <c r="F43" s="19">
        <f t="shared" si="0"/>
        <v>83973.255990000005</v>
      </c>
      <c r="G43" s="19">
        <f t="shared" si="1"/>
        <v>176861.64100000003</v>
      </c>
      <c r="H43" s="20">
        <f t="shared" si="2"/>
        <v>0.41877984526630474</v>
      </c>
      <c r="I43" s="20">
        <f t="shared" si="3"/>
        <v>0.58122015473369537</v>
      </c>
      <c r="J43" s="20">
        <f t="shared" si="3"/>
        <v>0.39867677695018117</v>
      </c>
      <c r="K43" s="20">
        <f t="shared" si="4"/>
        <v>0.60132322304981878</v>
      </c>
    </row>
    <row r="44" spans="1:11" ht="14.25">
      <c r="A44" s="15">
        <v>39965</v>
      </c>
      <c r="B44" s="18">
        <v>37246.928350000002</v>
      </c>
      <c r="C44" s="18">
        <v>49784.017370000001</v>
      </c>
      <c r="D44" s="18">
        <v>74804.172000000035</v>
      </c>
      <c r="E44" s="18">
        <v>108602.399</v>
      </c>
      <c r="F44" s="19">
        <f t="shared" si="0"/>
        <v>87030.945720000003</v>
      </c>
      <c r="G44" s="19">
        <f t="shared" si="1"/>
        <v>183406.57100000005</v>
      </c>
      <c r="H44" s="20">
        <f t="shared" si="2"/>
        <v>0.42797338397117446</v>
      </c>
      <c r="I44" s="20">
        <f t="shared" si="3"/>
        <v>0.57202661602882554</v>
      </c>
      <c r="J44" s="20">
        <f t="shared" si="3"/>
        <v>0.40785982526220399</v>
      </c>
      <c r="K44" s="20">
        <f t="shared" si="4"/>
        <v>0.5921401747377959</v>
      </c>
    </row>
    <row r="45" spans="1:11" ht="14.25">
      <c r="A45" s="15">
        <v>39995</v>
      </c>
      <c r="B45" s="18">
        <v>47303.822489999999</v>
      </c>
      <c r="C45" s="18">
        <v>45218.241089999996</v>
      </c>
      <c r="D45" s="18">
        <v>96234.697999999989</v>
      </c>
      <c r="E45" s="18">
        <v>98680.842000000033</v>
      </c>
      <c r="F45" s="19">
        <f t="shared" si="0"/>
        <v>92522.063579999987</v>
      </c>
      <c r="G45" s="19">
        <f t="shared" si="1"/>
        <v>194915.54000000004</v>
      </c>
      <c r="H45" s="20">
        <f t="shared" si="2"/>
        <v>0.51127072462125045</v>
      </c>
      <c r="I45" s="20">
        <f t="shared" si="3"/>
        <v>0.48872927537874961</v>
      </c>
      <c r="J45" s="20">
        <f t="shared" si="3"/>
        <v>0.49372511806908764</v>
      </c>
      <c r="K45" s="20">
        <f t="shared" si="4"/>
        <v>0.5062748819309123</v>
      </c>
    </row>
    <row r="46" spans="1:11" ht="14.25">
      <c r="A46" s="15">
        <v>40026</v>
      </c>
      <c r="B46" s="18">
        <v>37146.003500000006</v>
      </c>
      <c r="C46" s="18">
        <v>50915.57294000002</v>
      </c>
      <c r="D46" s="18">
        <v>74350.209000000017</v>
      </c>
      <c r="E46" s="18">
        <v>111037.21500000001</v>
      </c>
      <c r="F46" s="19">
        <f t="shared" si="0"/>
        <v>88061.576440000033</v>
      </c>
      <c r="G46" s="19">
        <f t="shared" si="1"/>
        <v>185387.42400000003</v>
      </c>
      <c r="H46" s="20">
        <f t="shared" si="2"/>
        <v>0.42181851610740928</v>
      </c>
      <c r="I46" s="20">
        <f t="shared" si="3"/>
        <v>0.57818148389259061</v>
      </c>
      <c r="J46" s="20">
        <f t="shared" si="3"/>
        <v>0.40105314263388225</v>
      </c>
      <c r="K46" s="20">
        <f t="shared" si="4"/>
        <v>0.59894685736611775</v>
      </c>
    </row>
    <row r="47" spans="1:11" ht="14.25">
      <c r="A47" s="15">
        <v>40057</v>
      </c>
      <c r="B47" s="18">
        <v>36618.036570000004</v>
      </c>
      <c r="C47" s="18">
        <v>52037.465480000013</v>
      </c>
      <c r="D47" s="18">
        <v>73431.604000000021</v>
      </c>
      <c r="E47" s="18">
        <v>113513.97</v>
      </c>
      <c r="F47" s="19">
        <f t="shared" si="0"/>
        <v>88655.50205000001</v>
      </c>
      <c r="G47" s="19">
        <f t="shared" si="1"/>
        <v>186945.57400000002</v>
      </c>
      <c r="H47" s="20">
        <f t="shared" si="2"/>
        <v>0.41303738316600058</v>
      </c>
      <c r="I47" s="20">
        <f t="shared" si="3"/>
        <v>0.58696261683399953</v>
      </c>
      <c r="J47" s="20">
        <f t="shared" si="3"/>
        <v>0.3927966970750536</v>
      </c>
      <c r="K47" s="20">
        <f t="shared" si="4"/>
        <v>0.6072033029249464</v>
      </c>
    </row>
    <row r="48" spans="1:11" ht="14.25">
      <c r="A48" s="15">
        <v>40087</v>
      </c>
      <c r="B48" s="18">
        <v>37033.517289999996</v>
      </c>
      <c r="C48" s="18">
        <v>55847.681700000001</v>
      </c>
      <c r="D48" s="18">
        <v>74333.366999999998</v>
      </c>
      <c r="E48" s="18">
        <v>121877.77300000002</v>
      </c>
      <c r="F48" s="19">
        <f t="shared" si="0"/>
        <v>92881.198990000004</v>
      </c>
      <c r="G48" s="19">
        <f t="shared" si="1"/>
        <v>196211.14</v>
      </c>
      <c r="H48" s="20">
        <f t="shared" si="2"/>
        <v>0.398719199285823</v>
      </c>
      <c r="I48" s="20">
        <f t="shared" si="3"/>
        <v>0.60128080071417689</v>
      </c>
      <c r="J48" s="20">
        <f t="shared" si="3"/>
        <v>0.37884376493607852</v>
      </c>
      <c r="K48" s="20">
        <f t="shared" si="4"/>
        <v>0.62115623506392148</v>
      </c>
    </row>
    <row r="49" spans="1:11" ht="14.25">
      <c r="A49" s="15">
        <v>40118</v>
      </c>
      <c r="B49" s="18">
        <v>32692.519929999999</v>
      </c>
      <c r="C49" s="18">
        <v>51740.091249999998</v>
      </c>
      <c r="D49" s="18">
        <v>66617.680999999997</v>
      </c>
      <c r="E49" s="18">
        <v>112700.56100000002</v>
      </c>
      <c r="F49" s="19">
        <f t="shared" si="0"/>
        <v>84432.611179999993</v>
      </c>
      <c r="G49" s="19">
        <f t="shared" si="1"/>
        <v>179318.24200000003</v>
      </c>
      <c r="H49" s="20">
        <f t="shared" si="2"/>
        <v>0.38720252131375577</v>
      </c>
      <c r="I49" s="20">
        <f t="shared" si="3"/>
        <v>0.61279747868624435</v>
      </c>
      <c r="J49" s="20">
        <f t="shared" si="3"/>
        <v>0.37150532069124337</v>
      </c>
      <c r="K49" s="20">
        <f t="shared" si="4"/>
        <v>0.62849467930875658</v>
      </c>
    </row>
    <row r="50" spans="1:11" ht="14.25">
      <c r="A50" s="15">
        <v>40148</v>
      </c>
      <c r="B50" s="18">
        <v>35214.433510000003</v>
      </c>
      <c r="C50" s="18">
        <v>49740.133260000002</v>
      </c>
      <c r="D50" s="18">
        <v>70778.2</v>
      </c>
      <c r="E50" s="18">
        <v>108548.338</v>
      </c>
      <c r="F50" s="19">
        <f t="shared" si="0"/>
        <v>84954.566770000005</v>
      </c>
      <c r="G50" s="19">
        <f t="shared" si="1"/>
        <v>179326.538</v>
      </c>
      <c r="H50" s="20">
        <f t="shared" si="2"/>
        <v>0.41450901168547033</v>
      </c>
      <c r="I50" s="20">
        <f t="shared" si="3"/>
        <v>0.58549098831452961</v>
      </c>
      <c r="J50" s="20">
        <f t="shared" si="3"/>
        <v>0.39468893332452554</v>
      </c>
      <c r="K50" s="20">
        <f t="shared" si="4"/>
        <v>0.60531106667547441</v>
      </c>
    </row>
    <row r="51" spans="1:11" ht="14.25">
      <c r="A51" s="15">
        <v>40179</v>
      </c>
      <c r="B51" s="18">
        <v>28736.518290000007</v>
      </c>
      <c r="C51" s="18">
        <v>34073.202899999997</v>
      </c>
      <c r="D51" s="18">
        <v>57684.649000000005</v>
      </c>
      <c r="E51" s="18">
        <v>74329.276000000013</v>
      </c>
      <c r="F51" s="19">
        <f t="shared" si="0"/>
        <v>62809.721190000004</v>
      </c>
      <c r="G51" s="19">
        <f t="shared" si="1"/>
        <v>132013.92500000002</v>
      </c>
      <c r="H51" s="20">
        <f t="shared" si="2"/>
        <v>0.45751704904200685</v>
      </c>
      <c r="I51" s="20">
        <f t="shared" si="3"/>
        <v>0.54248295095799315</v>
      </c>
      <c r="J51" s="20">
        <f t="shared" si="3"/>
        <v>0.43695882082136411</v>
      </c>
      <c r="K51" s="20">
        <f t="shared" si="4"/>
        <v>0.56304117917863594</v>
      </c>
    </row>
    <row r="52" spans="1:11" ht="14.25">
      <c r="A52" s="15">
        <v>40210</v>
      </c>
      <c r="B52" s="18">
        <v>28206.649410000002</v>
      </c>
      <c r="C52" s="18">
        <v>41872.345219999996</v>
      </c>
      <c r="D52" s="18">
        <v>56694.055999999997</v>
      </c>
      <c r="E52" s="18">
        <v>119483.93299999999</v>
      </c>
      <c r="F52" s="19">
        <f t="shared" si="0"/>
        <v>70078.994630000001</v>
      </c>
      <c r="G52" s="19">
        <f t="shared" si="1"/>
        <v>176177.989</v>
      </c>
      <c r="H52" s="20">
        <f t="shared" si="2"/>
        <v>0.40249791765598564</v>
      </c>
      <c r="I52" s="20">
        <f t="shared" si="3"/>
        <v>0.59750208234401425</v>
      </c>
      <c r="J52" s="20">
        <f t="shared" si="3"/>
        <v>0.32179988159587858</v>
      </c>
      <c r="K52" s="20">
        <f t="shared" si="4"/>
        <v>0.67820011840412131</v>
      </c>
    </row>
    <row r="53" spans="1:11" ht="14.25">
      <c r="A53" s="15">
        <v>40238</v>
      </c>
      <c r="B53" s="18">
        <v>34521.354859999992</v>
      </c>
      <c r="C53" s="18">
        <v>48764.442749999995</v>
      </c>
      <c r="D53" s="18">
        <v>69357.558999999994</v>
      </c>
      <c r="E53" s="18">
        <v>138970.35300000003</v>
      </c>
      <c r="F53" s="19">
        <f t="shared" si="0"/>
        <v>83285.79760999998</v>
      </c>
      <c r="G53" s="19">
        <f t="shared" si="1"/>
        <v>208327.91200000001</v>
      </c>
      <c r="H53" s="20">
        <f t="shared" si="2"/>
        <v>0.41449269684192919</v>
      </c>
      <c r="I53" s="20">
        <f t="shared" si="3"/>
        <v>0.58550730315807087</v>
      </c>
      <c r="J53" s="20">
        <f t="shared" si="3"/>
        <v>0.3329249467061331</v>
      </c>
      <c r="K53" s="20">
        <f t="shared" si="4"/>
        <v>0.66707505329386696</v>
      </c>
    </row>
    <row r="54" spans="1:11" ht="14.25">
      <c r="A54" s="15">
        <v>40269</v>
      </c>
      <c r="B54" s="18">
        <v>34730.216089999994</v>
      </c>
      <c r="C54" s="18">
        <v>46169.108839999986</v>
      </c>
      <c r="D54" s="18">
        <v>69790.173999999985</v>
      </c>
      <c r="E54" s="18">
        <v>131702.34900000002</v>
      </c>
      <c r="F54" s="19">
        <f t="shared" si="0"/>
        <v>80899.324929999973</v>
      </c>
      <c r="G54" s="19">
        <f t="shared" si="1"/>
        <v>201492.52299999999</v>
      </c>
      <c r="H54" s="20">
        <f t="shared" si="2"/>
        <v>0.42930167983541423</v>
      </c>
      <c r="I54" s="20">
        <f t="shared" si="3"/>
        <v>0.57069832016458588</v>
      </c>
      <c r="J54" s="20">
        <f t="shared" si="3"/>
        <v>0.34636607334556024</v>
      </c>
      <c r="K54" s="20">
        <f t="shared" si="4"/>
        <v>0.65363392665443976</v>
      </c>
    </row>
    <row r="55" spans="1:11" ht="14.25">
      <c r="A55" s="15">
        <v>40299</v>
      </c>
      <c r="B55" s="18">
        <v>35332.432660000013</v>
      </c>
      <c r="C55" s="18">
        <v>47916.11793</v>
      </c>
      <c r="D55" s="18">
        <v>71033.360000000015</v>
      </c>
      <c r="E55" s="18">
        <v>136674.21500000003</v>
      </c>
      <c r="F55" s="19">
        <f t="shared" si="0"/>
        <v>83248.550590000013</v>
      </c>
      <c r="G55" s="19">
        <f t="shared" si="1"/>
        <v>207707.57500000004</v>
      </c>
      <c r="H55" s="20">
        <f t="shared" si="2"/>
        <v>0.42442099483524481</v>
      </c>
      <c r="I55" s="20">
        <f t="shared" si="3"/>
        <v>0.57557900516475513</v>
      </c>
      <c r="J55" s="20">
        <f t="shared" si="3"/>
        <v>0.34198733483841404</v>
      </c>
      <c r="K55" s="20">
        <f t="shared" si="4"/>
        <v>0.65801266516158596</v>
      </c>
    </row>
    <row r="56" spans="1:11" ht="14.25">
      <c r="A56" s="15">
        <v>40330</v>
      </c>
      <c r="B56" s="18">
        <v>36143.577560000005</v>
      </c>
      <c r="C56" s="18">
        <v>50075.49396</v>
      </c>
      <c r="D56" s="18">
        <v>73167.092999999993</v>
      </c>
      <c r="E56" s="18">
        <v>142856.98600000003</v>
      </c>
      <c r="F56" s="19">
        <f t="shared" si="0"/>
        <v>86219.071519999998</v>
      </c>
      <c r="G56" s="19">
        <f t="shared" si="1"/>
        <v>216024.07900000003</v>
      </c>
      <c r="H56" s="20">
        <f t="shared" si="2"/>
        <v>0.41920629534517639</v>
      </c>
      <c r="I56" s="20">
        <f t="shared" si="3"/>
        <v>0.58079370465482372</v>
      </c>
      <c r="J56" s="20">
        <f t="shared" si="3"/>
        <v>0.33869878459243419</v>
      </c>
      <c r="K56" s="20">
        <f t="shared" si="4"/>
        <v>0.66130121540756581</v>
      </c>
    </row>
    <row r="57" spans="1:11" ht="14.25">
      <c r="A57" s="15">
        <v>40360</v>
      </c>
      <c r="B57" s="18">
        <v>37916.252799999995</v>
      </c>
      <c r="C57" s="18">
        <v>50923.200389999991</v>
      </c>
      <c r="D57" s="18">
        <v>76289.295000000013</v>
      </c>
      <c r="E57" s="18">
        <v>144962.75499999998</v>
      </c>
      <c r="F57" s="19">
        <f t="shared" si="0"/>
        <v>88839.453189999986</v>
      </c>
      <c r="G57" s="19">
        <f t="shared" si="1"/>
        <v>221252.05</v>
      </c>
      <c r="H57" s="20">
        <f t="shared" si="2"/>
        <v>0.42679520684249272</v>
      </c>
      <c r="I57" s="20">
        <f t="shared" si="3"/>
        <v>0.57320479315750728</v>
      </c>
      <c r="J57" s="20">
        <f t="shared" si="3"/>
        <v>0.34480717805778532</v>
      </c>
      <c r="K57" s="20">
        <f t="shared" si="4"/>
        <v>0.65519282194221473</v>
      </c>
    </row>
    <row r="58" spans="1:11" ht="14.25">
      <c r="A58" s="15">
        <v>40391</v>
      </c>
      <c r="B58" s="18">
        <v>38392.815989999988</v>
      </c>
      <c r="C58" s="18">
        <v>51273.046699999977</v>
      </c>
      <c r="D58" s="18">
        <v>77070.276000000013</v>
      </c>
      <c r="E58" s="18">
        <v>146079.31799999991</v>
      </c>
      <c r="F58" s="19">
        <f t="shared" si="0"/>
        <v>89665.862689999965</v>
      </c>
      <c r="G58" s="19">
        <f t="shared" si="1"/>
        <v>223149.59399999992</v>
      </c>
      <c r="H58" s="20">
        <f t="shared" si="2"/>
        <v>0.42817650818500147</v>
      </c>
      <c r="I58" s="20">
        <f t="shared" si="3"/>
        <v>0.57182349181499847</v>
      </c>
      <c r="J58" s="20">
        <f t="shared" si="3"/>
        <v>0.34537493265616265</v>
      </c>
      <c r="K58" s="20">
        <f t="shared" si="4"/>
        <v>0.6546250673438373</v>
      </c>
    </row>
    <row r="59" spans="1:11" ht="14.25">
      <c r="A59" s="15">
        <v>40422</v>
      </c>
      <c r="B59" s="18">
        <v>35733.248289999996</v>
      </c>
      <c r="C59" s="18">
        <v>50964.108950000023</v>
      </c>
      <c r="D59" s="18">
        <v>71718.143000000011</v>
      </c>
      <c r="E59" s="18">
        <v>145460.00400000002</v>
      </c>
      <c r="F59" s="19">
        <f t="shared" si="0"/>
        <v>86697.357240000012</v>
      </c>
      <c r="G59" s="19">
        <f t="shared" si="1"/>
        <v>217178.14700000003</v>
      </c>
      <c r="H59" s="20">
        <f t="shared" si="2"/>
        <v>0.41216075584727929</v>
      </c>
      <c r="I59" s="20">
        <f t="shared" si="3"/>
        <v>0.58783924415272082</v>
      </c>
      <c r="J59" s="20">
        <f t="shared" si="3"/>
        <v>0.33022725348144721</v>
      </c>
      <c r="K59" s="20">
        <f t="shared" si="4"/>
        <v>0.66977274651855279</v>
      </c>
    </row>
    <row r="60" spans="1:11" ht="14.25">
      <c r="A60" s="15">
        <v>40452</v>
      </c>
      <c r="B60" s="18">
        <v>36229.486740000008</v>
      </c>
      <c r="C60" s="18">
        <v>53730.723230000003</v>
      </c>
      <c r="D60" s="18">
        <v>72749.406000000017</v>
      </c>
      <c r="E60" s="18">
        <v>153359.65099999998</v>
      </c>
      <c r="F60" s="19">
        <f t="shared" si="0"/>
        <v>89960.209970000011</v>
      </c>
      <c r="G60" s="19">
        <f t="shared" si="1"/>
        <v>226109.057</v>
      </c>
      <c r="H60" s="20">
        <f t="shared" si="2"/>
        <v>0.40272790328170466</v>
      </c>
      <c r="I60" s="20">
        <f t="shared" si="3"/>
        <v>0.59727209671829529</v>
      </c>
      <c r="J60" s="20">
        <f t="shared" si="3"/>
        <v>0.32174476761450566</v>
      </c>
      <c r="K60" s="20">
        <f t="shared" si="4"/>
        <v>0.67825523238549434</v>
      </c>
    </row>
    <row r="61" spans="1:11" ht="14.25">
      <c r="A61" s="15">
        <v>40483</v>
      </c>
      <c r="B61" s="18">
        <v>33622.022110000005</v>
      </c>
      <c r="C61" s="18">
        <v>50186.121799999994</v>
      </c>
      <c r="D61" s="18">
        <v>68549.032999999996</v>
      </c>
      <c r="E61" s="18">
        <v>143283.84099999999</v>
      </c>
      <c r="F61" s="19">
        <f t="shared" si="0"/>
        <v>83808.143909999999</v>
      </c>
      <c r="G61" s="19">
        <f t="shared" si="1"/>
        <v>211832.87399999998</v>
      </c>
      <c r="H61" s="20">
        <f t="shared" si="2"/>
        <v>0.40117846000868446</v>
      </c>
      <c r="I61" s="20">
        <f t="shared" si="3"/>
        <v>0.5988215399913156</v>
      </c>
      <c r="J61" s="20">
        <f t="shared" si="3"/>
        <v>0.32359959861565207</v>
      </c>
      <c r="K61" s="20">
        <f t="shared" si="4"/>
        <v>0.67640040138434787</v>
      </c>
    </row>
    <row r="62" spans="1:11" ht="14.25">
      <c r="A62" s="15">
        <v>40513</v>
      </c>
      <c r="B62" s="18">
        <v>36711.586430000003</v>
      </c>
      <c r="C62" s="18">
        <v>47608.330290000005</v>
      </c>
      <c r="D62" s="18">
        <v>75488.545000000013</v>
      </c>
      <c r="E62" s="18">
        <v>135939.16999999998</v>
      </c>
      <c r="F62" s="19">
        <f t="shared" si="0"/>
        <v>84319.916720000008</v>
      </c>
      <c r="G62" s="19">
        <f t="shared" si="1"/>
        <v>211427.715</v>
      </c>
      <c r="H62" s="20">
        <f t="shared" si="2"/>
        <v>0.43538451955434992</v>
      </c>
      <c r="I62" s="20">
        <f t="shared" si="3"/>
        <v>0.56461548044565002</v>
      </c>
      <c r="J62" s="20">
        <f t="shared" si="3"/>
        <v>0.35704186180132541</v>
      </c>
      <c r="K62" s="20">
        <f t="shared" si="4"/>
        <v>0.64295813819867464</v>
      </c>
    </row>
    <row r="63" spans="1:11" ht="14.25">
      <c r="A63" s="15">
        <v>40544</v>
      </c>
      <c r="B63" s="18">
        <v>27689.442219999994</v>
      </c>
      <c r="C63" s="18">
        <v>41546.20835999999</v>
      </c>
      <c r="D63" s="18">
        <v>53798.648000000001</v>
      </c>
      <c r="E63" s="18">
        <v>113594.21300000002</v>
      </c>
      <c r="F63" s="19">
        <f t="shared" si="0"/>
        <v>69235.650579999987</v>
      </c>
      <c r="G63" s="19">
        <f t="shared" si="1"/>
        <v>167392.86100000003</v>
      </c>
      <c r="H63" s="20">
        <f t="shared" si="2"/>
        <v>0.39993041139991264</v>
      </c>
      <c r="I63" s="20">
        <f t="shared" si="3"/>
        <v>0.6000695886000873</v>
      </c>
      <c r="J63" s="20">
        <f t="shared" si="3"/>
        <v>0.32139153174519186</v>
      </c>
      <c r="K63" s="20">
        <f t="shared" si="4"/>
        <v>0.67860846825480803</v>
      </c>
    </row>
    <row r="64" spans="1:11" ht="14.25">
      <c r="A64" s="15">
        <v>40575</v>
      </c>
      <c r="B64" s="18">
        <v>28847.864080000003</v>
      </c>
      <c r="C64" s="18">
        <v>48413.853430000003</v>
      </c>
      <c r="D64" s="18">
        <v>56048.827999999994</v>
      </c>
      <c r="E64" s="18">
        <v>131467.166</v>
      </c>
      <c r="F64" s="19">
        <f t="shared" si="0"/>
        <v>77261.717510000002</v>
      </c>
      <c r="G64" s="19">
        <f t="shared" si="1"/>
        <v>187515.99400000001</v>
      </c>
      <c r="H64" s="20">
        <f t="shared" si="2"/>
        <v>0.3733784985593443</v>
      </c>
      <c r="I64" s="20">
        <f t="shared" si="3"/>
        <v>0.62662150144065576</v>
      </c>
      <c r="J64" s="20">
        <f t="shared" si="3"/>
        <v>0.29890158596284855</v>
      </c>
      <c r="K64" s="20">
        <f t="shared" si="4"/>
        <v>0.70109841403715134</v>
      </c>
    </row>
    <row r="65" spans="1:11" ht="14.25">
      <c r="A65" s="15">
        <v>40603</v>
      </c>
      <c r="B65" s="18">
        <v>33243.965210000002</v>
      </c>
      <c r="C65" s="18">
        <v>56542.605500000005</v>
      </c>
      <c r="D65" s="18">
        <v>64565.230999999992</v>
      </c>
      <c r="E65" s="18">
        <v>153520.57399999996</v>
      </c>
      <c r="F65" s="19">
        <f t="shared" si="0"/>
        <v>89786.57071</v>
      </c>
      <c r="G65" s="19">
        <f t="shared" si="1"/>
        <v>218085.80499999996</v>
      </c>
      <c r="H65" s="20">
        <f t="shared" si="2"/>
        <v>0.37025542848021309</v>
      </c>
      <c r="I65" s="20">
        <f t="shared" si="3"/>
        <v>0.62974457151978702</v>
      </c>
      <c r="J65" s="20">
        <f t="shared" si="3"/>
        <v>0.29605425717643569</v>
      </c>
      <c r="K65" s="20">
        <f t="shared" si="4"/>
        <v>0.70394574282356426</v>
      </c>
    </row>
    <row r="66" spans="1:11" ht="14.25">
      <c r="A66" s="15">
        <v>40634</v>
      </c>
      <c r="B66" s="18">
        <v>32963.99613</v>
      </c>
      <c r="C66" s="18">
        <v>54686.464440000011</v>
      </c>
      <c r="D66" s="18">
        <v>63996.632999999994</v>
      </c>
      <c r="E66" s="18">
        <v>148473.48000000001</v>
      </c>
      <c r="F66" s="19">
        <f t="shared" si="0"/>
        <v>87650.46057000001</v>
      </c>
      <c r="G66" s="19">
        <f t="shared" si="1"/>
        <v>212470.11300000001</v>
      </c>
      <c r="H66" s="20">
        <f t="shared" si="2"/>
        <v>0.37608468815373841</v>
      </c>
      <c r="I66" s="20">
        <f t="shared" si="3"/>
        <v>0.62391531184626159</v>
      </c>
      <c r="J66" s="20">
        <f t="shared" si="3"/>
        <v>0.30120298848807969</v>
      </c>
      <c r="K66" s="20">
        <f t="shared" si="4"/>
        <v>0.69879701151192031</v>
      </c>
    </row>
    <row r="67" spans="1:11" ht="14.25">
      <c r="A67" s="15">
        <v>40664</v>
      </c>
      <c r="B67" s="18">
        <v>34901.708409999999</v>
      </c>
      <c r="C67" s="18">
        <v>56318.045109999999</v>
      </c>
      <c r="D67" s="18">
        <v>67815.698000000019</v>
      </c>
      <c r="E67" s="18">
        <v>152975.96300000002</v>
      </c>
      <c r="F67" s="19">
        <f t="shared" si="0"/>
        <v>91219.753519999998</v>
      </c>
      <c r="G67" s="19">
        <f t="shared" si="1"/>
        <v>220791.66100000002</v>
      </c>
      <c r="H67" s="20">
        <f t="shared" si="2"/>
        <v>0.38261129923298659</v>
      </c>
      <c r="I67" s="20">
        <f t="shared" si="3"/>
        <v>0.61738870076701347</v>
      </c>
      <c r="J67" s="20">
        <f t="shared" si="3"/>
        <v>0.30714791352559284</v>
      </c>
      <c r="K67" s="20">
        <f t="shared" si="4"/>
        <v>0.69285208647440721</v>
      </c>
    </row>
    <row r="68" spans="1:11" ht="14.25">
      <c r="A68" s="15">
        <v>40695</v>
      </c>
      <c r="B68" s="18">
        <v>34170.473139999995</v>
      </c>
      <c r="C68" s="18">
        <v>56011.281529999993</v>
      </c>
      <c r="D68" s="18">
        <v>66402.8</v>
      </c>
      <c r="E68" s="18">
        <v>152116.50700000004</v>
      </c>
      <c r="F68" s="19">
        <f t="shared" ref="F68:F131" si="5">B68+C68</f>
        <v>90181.754669999995</v>
      </c>
      <c r="G68" s="19">
        <f t="shared" ref="G68:G131" si="6">D68+E68</f>
        <v>218519.30700000003</v>
      </c>
      <c r="H68" s="20">
        <f t="shared" ref="H68:H131" si="7">B68/F68</f>
        <v>0.37890672303992329</v>
      </c>
      <c r="I68" s="20">
        <f t="shared" ref="I68:J110" si="8">C68/F68</f>
        <v>0.62109327696007666</v>
      </c>
      <c r="J68" s="20">
        <f t="shared" si="8"/>
        <v>0.30387612386122015</v>
      </c>
      <c r="K68" s="20">
        <f t="shared" ref="K68:K131" si="9">E68/G68</f>
        <v>0.69612387613877991</v>
      </c>
    </row>
    <row r="69" spans="1:11" ht="14.25">
      <c r="A69" s="15">
        <v>40725</v>
      </c>
      <c r="B69" s="18">
        <v>35436.335619999998</v>
      </c>
      <c r="C69" s="18">
        <v>58382.828940000007</v>
      </c>
      <c r="D69" s="18">
        <v>68829.49500000001</v>
      </c>
      <c r="E69" s="18">
        <v>158500.00699999998</v>
      </c>
      <c r="F69" s="19">
        <f t="shared" si="5"/>
        <v>93819.164560000005</v>
      </c>
      <c r="G69" s="19">
        <f t="shared" si="6"/>
        <v>227329.50199999998</v>
      </c>
      <c r="H69" s="20">
        <f t="shared" si="7"/>
        <v>0.37770892318421212</v>
      </c>
      <c r="I69" s="20">
        <f t="shared" si="8"/>
        <v>0.62229107681578788</v>
      </c>
      <c r="J69" s="20">
        <f t="shared" si="8"/>
        <v>0.30277414235482736</v>
      </c>
      <c r="K69" s="20">
        <f t="shared" si="9"/>
        <v>0.69722585764517264</v>
      </c>
    </row>
    <row r="70" spans="1:11" ht="14.25">
      <c r="A70" s="15">
        <v>40756</v>
      </c>
      <c r="B70" s="18">
        <v>36873.863259999991</v>
      </c>
      <c r="C70" s="18">
        <v>61135.02001</v>
      </c>
      <c r="D70" s="18">
        <v>71607.739999999991</v>
      </c>
      <c r="E70" s="18">
        <v>165993.71200000003</v>
      </c>
      <c r="F70" s="19">
        <f t="shared" si="5"/>
        <v>98008.883269999991</v>
      </c>
      <c r="G70" s="19">
        <f t="shared" si="6"/>
        <v>237601.45200000002</v>
      </c>
      <c r="H70" s="20">
        <f t="shared" si="7"/>
        <v>0.37622980723510485</v>
      </c>
      <c r="I70" s="20">
        <f t="shared" si="8"/>
        <v>0.62377019276489509</v>
      </c>
      <c r="J70" s="20">
        <f t="shared" si="8"/>
        <v>0.30137753535277212</v>
      </c>
      <c r="K70" s="20">
        <f t="shared" si="9"/>
        <v>0.69862246464722788</v>
      </c>
    </row>
    <row r="71" spans="1:11" ht="14.25">
      <c r="A71" s="15">
        <v>40787</v>
      </c>
      <c r="B71" s="18">
        <v>33289.338599999995</v>
      </c>
      <c r="C71" s="18">
        <v>61083.516680000001</v>
      </c>
      <c r="D71" s="18">
        <v>64683.33</v>
      </c>
      <c r="E71" s="18">
        <v>165828.66499999998</v>
      </c>
      <c r="F71" s="19">
        <f t="shared" si="5"/>
        <v>94372.855279999989</v>
      </c>
      <c r="G71" s="19">
        <f t="shared" si="6"/>
        <v>230511.995</v>
      </c>
      <c r="H71" s="20">
        <f t="shared" si="7"/>
        <v>0.35274272990079653</v>
      </c>
      <c r="I71" s="20">
        <f t="shared" si="8"/>
        <v>0.64725727009920353</v>
      </c>
      <c r="J71" s="20">
        <f t="shared" si="8"/>
        <v>0.28060721959393048</v>
      </c>
      <c r="K71" s="20">
        <f t="shared" si="9"/>
        <v>0.71939278040606947</v>
      </c>
    </row>
    <row r="72" spans="1:11" ht="14.25">
      <c r="A72" s="15">
        <v>40817</v>
      </c>
      <c r="B72" s="18">
        <v>35169.447030000003</v>
      </c>
      <c r="C72" s="18">
        <v>62396.208669999993</v>
      </c>
      <c r="D72" s="18">
        <v>68280.226999999999</v>
      </c>
      <c r="E72" s="18">
        <v>169487.41699999999</v>
      </c>
      <c r="F72" s="19">
        <f t="shared" si="5"/>
        <v>97565.655700000003</v>
      </c>
      <c r="G72" s="19">
        <f t="shared" si="6"/>
        <v>237767.64399999997</v>
      </c>
      <c r="H72" s="20">
        <f t="shared" si="7"/>
        <v>0.3604695400002319</v>
      </c>
      <c r="I72" s="20">
        <f t="shared" si="8"/>
        <v>0.63953045999976799</v>
      </c>
      <c r="J72" s="20">
        <f t="shared" si="8"/>
        <v>0.28717207207554285</v>
      </c>
      <c r="K72" s="20">
        <f t="shared" si="9"/>
        <v>0.71282792792445726</v>
      </c>
    </row>
    <row r="73" spans="1:11" ht="14.25">
      <c r="A73" s="15">
        <v>40848</v>
      </c>
      <c r="B73" s="18">
        <v>32583.382849999995</v>
      </c>
      <c r="C73" s="18">
        <v>58551.605339999995</v>
      </c>
      <c r="D73" s="18">
        <v>63159.199999999997</v>
      </c>
      <c r="E73" s="18">
        <v>159033.16199999998</v>
      </c>
      <c r="F73" s="19">
        <f t="shared" si="5"/>
        <v>91134.988189999989</v>
      </c>
      <c r="G73" s="19">
        <f t="shared" si="6"/>
        <v>222192.36199999996</v>
      </c>
      <c r="H73" s="20">
        <f t="shared" si="7"/>
        <v>0.35752879873171789</v>
      </c>
      <c r="I73" s="20">
        <f t="shared" si="8"/>
        <v>0.64247120126828205</v>
      </c>
      <c r="J73" s="20">
        <f t="shared" si="8"/>
        <v>0.28425459557426191</v>
      </c>
      <c r="K73" s="20">
        <f t="shared" si="9"/>
        <v>0.71574540442573809</v>
      </c>
    </row>
    <row r="74" spans="1:11" ht="14.25">
      <c r="A74" s="15">
        <v>40878</v>
      </c>
      <c r="B74" s="18">
        <v>32081.234760000003</v>
      </c>
      <c r="C74" s="18">
        <v>51493.789439999986</v>
      </c>
      <c r="D74" s="18">
        <v>62215.049000000006</v>
      </c>
      <c r="E74" s="18">
        <v>139772.59400000004</v>
      </c>
      <c r="F74" s="19">
        <f t="shared" si="5"/>
        <v>83575.024199999985</v>
      </c>
      <c r="G74" s="19">
        <f t="shared" si="6"/>
        <v>201987.64300000004</v>
      </c>
      <c r="H74" s="20">
        <f t="shared" si="7"/>
        <v>0.38386150727551938</v>
      </c>
      <c r="I74" s="20">
        <f t="shared" si="8"/>
        <v>0.61613849272448062</v>
      </c>
      <c r="J74" s="20">
        <f t="shared" si="8"/>
        <v>0.30801413431018648</v>
      </c>
      <c r="K74" s="20">
        <f t="shared" si="9"/>
        <v>0.69198586568981357</v>
      </c>
    </row>
    <row r="75" spans="1:11" ht="14.25">
      <c r="A75" s="15">
        <v>40909</v>
      </c>
      <c r="B75" s="18">
        <v>28206.397000000001</v>
      </c>
      <c r="C75" s="18">
        <v>45479.44</v>
      </c>
      <c r="D75" s="18">
        <v>54802</v>
      </c>
      <c r="E75" s="18">
        <v>123484</v>
      </c>
      <c r="F75" s="19">
        <f t="shared" si="5"/>
        <v>73685.837</v>
      </c>
      <c r="G75" s="19">
        <f t="shared" si="6"/>
        <v>178286</v>
      </c>
      <c r="H75" s="20">
        <f t="shared" si="7"/>
        <v>0.38279265254189893</v>
      </c>
      <c r="I75" s="20">
        <f t="shared" si="8"/>
        <v>0.61720734745810113</v>
      </c>
      <c r="J75" s="20">
        <f t="shared" si="8"/>
        <v>0.30738252022032014</v>
      </c>
      <c r="K75" s="20">
        <f t="shared" si="9"/>
        <v>0.6926174797796798</v>
      </c>
    </row>
    <row r="76" spans="1:11" ht="14.25">
      <c r="A76" s="15">
        <v>40940</v>
      </c>
      <c r="B76" s="18">
        <v>28646.486000000001</v>
      </c>
      <c r="C76" s="18">
        <v>49041.752999999997</v>
      </c>
      <c r="D76" s="18">
        <v>55569</v>
      </c>
      <c r="E76" s="18">
        <v>132875</v>
      </c>
      <c r="F76" s="19">
        <f t="shared" si="5"/>
        <v>77688.239000000001</v>
      </c>
      <c r="G76" s="19">
        <f t="shared" si="6"/>
        <v>188444</v>
      </c>
      <c r="H76" s="20">
        <f t="shared" si="7"/>
        <v>0.36873645700734703</v>
      </c>
      <c r="I76" s="20">
        <f t="shared" si="8"/>
        <v>0.63126354299265297</v>
      </c>
      <c r="J76" s="20">
        <f t="shared" si="8"/>
        <v>0.29488336057396364</v>
      </c>
      <c r="K76" s="20">
        <f t="shared" si="9"/>
        <v>0.70511663942603642</v>
      </c>
    </row>
    <row r="77" spans="1:11" ht="14.25">
      <c r="A77" s="15">
        <v>40969</v>
      </c>
      <c r="B77" s="18">
        <v>30412.147000000001</v>
      </c>
      <c r="C77" s="18">
        <v>57214.455000000002</v>
      </c>
      <c r="D77" s="18">
        <v>59083</v>
      </c>
      <c r="E77" s="18">
        <v>155366</v>
      </c>
      <c r="F77" s="19">
        <f t="shared" si="5"/>
        <v>87626.601999999999</v>
      </c>
      <c r="G77" s="19">
        <f t="shared" si="6"/>
        <v>214449</v>
      </c>
      <c r="H77" s="20">
        <f t="shared" si="7"/>
        <v>0.34706523254205385</v>
      </c>
      <c r="I77" s="20">
        <f t="shared" si="8"/>
        <v>0.65293476745794621</v>
      </c>
      <c r="J77" s="20">
        <f t="shared" si="8"/>
        <v>0.27551072749231753</v>
      </c>
      <c r="K77" s="20">
        <f t="shared" si="9"/>
        <v>0.72448927250768247</v>
      </c>
    </row>
    <row r="78" spans="1:11" ht="14.25">
      <c r="A78" s="15">
        <v>41000</v>
      </c>
      <c r="B78" s="18">
        <v>29126.315999999999</v>
      </c>
      <c r="C78" s="18">
        <v>50324.337</v>
      </c>
      <c r="D78" s="18">
        <v>56590</v>
      </c>
      <c r="E78" s="18">
        <v>136692</v>
      </c>
      <c r="F78" s="19">
        <f t="shared" si="5"/>
        <v>79450.652999999991</v>
      </c>
      <c r="G78" s="19">
        <f t="shared" si="6"/>
        <v>193282</v>
      </c>
      <c r="H78" s="20">
        <f t="shared" si="7"/>
        <v>0.36659630727012404</v>
      </c>
      <c r="I78" s="20">
        <f t="shared" si="8"/>
        <v>0.63340369272987607</v>
      </c>
      <c r="J78" s="20">
        <f t="shared" si="8"/>
        <v>0.29278463592057202</v>
      </c>
      <c r="K78" s="20">
        <f t="shared" si="9"/>
        <v>0.70721536407942798</v>
      </c>
    </row>
    <row r="79" spans="1:11" ht="14.25">
      <c r="A79" s="15">
        <v>41030</v>
      </c>
      <c r="B79" s="18">
        <v>33479.135000000002</v>
      </c>
      <c r="C79" s="18">
        <v>55905.546000000002</v>
      </c>
      <c r="D79" s="18">
        <v>65046</v>
      </c>
      <c r="E79" s="18">
        <v>151788</v>
      </c>
      <c r="F79" s="19">
        <f t="shared" si="5"/>
        <v>89384.681000000011</v>
      </c>
      <c r="G79" s="19">
        <f t="shared" si="6"/>
        <v>216834</v>
      </c>
      <c r="H79" s="20">
        <f t="shared" si="7"/>
        <v>0.3745511493183043</v>
      </c>
      <c r="I79" s="20">
        <f t="shared" si="8"/>
        <v>0.62544885068169565</v>
      </c>
      <c r="J79" s="20">
        <f t="shared" si="8"/>
        <v>0.29998063034394973</v>
      </c>
      <c r="K79" s="20">
        <f t="shared" si="9"/>
        <v>0.70001936965605027</v>
      </c>
    </row>
    <row r="80" spans="1:11" ht="14.25">
      <c r="A80" s="15">
        <v>41061</v>
      </c>
      <c r="B80" s="18">
        <v>31581.154999999999</v>
      </c>
      <c r="C80" s="18">
        <v>56630.069000000003</v>
      </c>
      <c r="D80" s="18">
        <v>61314</v>
      </c>
      <c r="E80" s="18">
        <v>153825</v>
      </c>
      <c r="F80" s="19">
        <f t="shared" si="5"/>
        <v>88211.224000000002</v>
      </c>
      <c r="G80" s="19">
        <f t="shared" si="6"/>
        <v>215139</v>
      </c>
      <c r="H80" s="20">
        <f t="shared" si="7"/>
        <v>0.35801742190993741</v>
      </c>
      <c r="I80" s="20">
        <f t="shared" si="8"/>
        <v>0.64198257809006254</v>
      </c>
      <c r="J80" s="20">
        <f t="shared" si="8"/>
        <v>0.28499714138301285</v>
      </c>
      <c r="K80" s="20">
        <f t="shared" si="9"/>
        <v>0.7150028586169872</v>
      </c>
    </row>
    <row r="81" spans="1:11" ht="14.25">
      <c r="A81" s="15">
        <v>41091</v>
      </c>
      <c r="B81" s="18">
        <v>33487.552000000003</v>
      </c>
      <c r="C81" s="18">
        <v>57896.233999999997</v>
      </c>
      <c r="D81" s="18">
        <v>65045</v>
      </c>
      <c r="E81" s="18">
        <v>157252</v>
      </c>
      <c r="F81" s="19">
        <f t="shared" si="5"/>
        <v>91383.785999999993</v>
      </c>
      <c r="G81" s="19">
        <f t="shared" si="6"/>
        <v>222297</v>
      </c>
      <c r="H81" s="20">
        <f t="shared" si="7"/>
        <v>0.36644960190202674</v>
      </c>
      <c r="I81" s="20">
        <f t="shared" si="8"/>
        <v>0.63355039809797331</v>
      </c>
      <c r="J81" s="20">
        <f t="shared" si="8"/>
        <v>0.29260403874096369</v>
      </c>
      <c r="K81" s="20">
        <f t="shared" si="9"/>
        <v>0.70739596125903637</v>
      </c>
    </row>
    <row r="82" spans="1:11" ht="14.25">
      <c r="A82" s="15">
        <v>41122</v>
      </c>
      <c r="B82" s="18">
        <v>33650.432999999997</v>
      </c>
      <c r="C82" s="18">
        <v>60838.07</v>
      </c>
      <c r="D82" s="18">
        <v>65286</v>
      </c>
      <c r="E82" s="18">
        <v>165242</v>
      </c>
      <c r="F82" s="19">
        <f t="shared" si="5"/>
        <v>94488.502999999997</v>
      </c>
      <c r="G82" s="19">
        <f t="shared" si="6"/>
        <v>230528</v>
      </c>
      <c r="H82" s="20">
        <f t="shared" si="7"/>
        <v>0.3561325656730957</v>
      </c>
      <c r="I82" s="20">
        <f t="shared" si="8"/>
        <v>0.6438674343269043</v>
      </c>
      <c r="J82" s="20">
        <f t="shared" si="8"/>
        <v>0.28320204053303721</v>
      </c>
      <c r="K82" s="20">
        <f t="shared" si="9"/>
        <v>0.71679795946696279</v>
      </c>
    </row>
    <row r="83" spans="1:11" ht="14.25">
      <c r="A83" s="15">
        <v>41153</v>
      </c>
      <c r="B83" s="18">
        <v>30823.592000000001</v>
      </c>
      <c r="C83" s="18">
        <v>56307.063000000002</v>
      </c>
      <c r="D83" s="18">
        <v>59800</v>
      </c>
      <c r="E83" s="18">
        <v>152873</v>
      </c>
      <c r="F83" s="19">
        <f t="shared" si="5"/>
        <v>87130.654999999999</v>
      </c>
      <c r="G83" s="19">
        <f t="shared" si="6"/>
        <v>212673</v>
      </c>
      <c r="H83" s="20">
        <f t="shared" si="7"/>
        <v>0.35376288632284469</v>
      </c>
      <c r="I83" s="20">
        <f t="shared" si="8"/>
        <v>0.64623711367715531</v>
      </c>
      <c r="J83" s="20">
        <f t="shared" si="8"/>
        <v>0.28118284878663485</v>
      </c>
      <c r="K83" s="20">
        <f t="shared" si="9"/>
        <v>0.71881715121336509</v>
      </c>
    </row>
    <row r="84" spans="1:11" ht="14.25">
      <c r="A84" s="15">
        <v>41183</v>
      </c>
      <c r="B84" s="18">
        <v>32246.427</v>
      </c>
      <c r="C84" s="18">
        <v>64047.296000000002</v>
      </c>
      <c r="D84" s="18">
        <v>62655</v>
      </c>
      <c r="E84" s="18">
        <v>173917</v>
      </c>
      <c r="F84" s="19">
        <f t="shared" si="5"/>
        <v>96293.722999999998</v>
      </c>
      <c r="G84" s="19">
        <f t="shared" si="6"/>
        <v>236572</v>
      </c>
      <c r="H84" s="20">
        <f t="shared" si="7"/>
        <v>0.3348756907031209</v>
      </c>
      <c r="I84" s="20">
        <f t="shared" si="8"/>
        <v>0.66512430929687916</v>
      </c>
      <c r="J84" s="20">
        <f t="shared" si="8"/>
        <v>0.26484537476962616</v>
      </c>
      <c r="K84" s="20">
        <f t="shared" si="9"/>
        <v>0.73515462523037389</v>
      </c>
    </row>
    <row r="85" spans="1:11" ht="14.25">
      <c r="A85" s="15">
        <v>41214</v>
      </c>
      <c r="B85" s="18">
        <v>29621.314999999999</v>
      </c>
      <c r="C85" s="18">
        <v>55622.879999999997</v>
      </c>
      <c r="D85" s="18">
        <v>57373</v>
      </c>
      <c r="E85" s="18">
        <v>151057</v>
      </c>
      <c r="F85" s="19">
        <f t="shared" si="5"/>
        <v>85244.194999999992</v>
      </c>
      <c r="G85" s="19">
        <f t="shared" si="6"/>
        <v>208430</v>
      </c>
      <c r="H85" s="20">
        <f t="shared" si="7"/>
        <v>0.34748776734885001</v>
      </c>
      <c r="I85" s="20">
        <f t="shared" si="8"/>
        <v>0.6525122326511501</v>
      </c>
      <c r="J85" s="20">
        <f t="shared" si="8"/>
        <v>0.27526267811735355</v>
      </c>
      <c r="K85" s="20">
        <f t="shared" si="9"/>
        <v>0.7247373218826465</v>
      </c>
    </row>
    <row r="86" spans="1:11" ht="14.25">
      <c r="A86" s="15">
        <v>41244</v>
      </c>
      <c r="B86" s="18">
        <v>28928.038</v>
      </c>
      <c r="C86" s="18">
        <v>47528.684999999998</v>
      </c>
      <c r="D86" s="18">
        <v>56207</v>
      </c>
      <c r="E86" s="18">
        <v>129001</v>
      </c>
      <c r="F86" s="19">
        <f t="shared" si="5"/>
        <v>76456.722999999998</v>
      </c>
      <c r="G86" s="19">
        <f t="shared" si="6"/>
        <v>185208</v>
      </c>
      <c r="H86" s="20">
        <f t="shared" si="7"/>
        <v>0.37835832958731441</v>
      </c>
      <c r="I86" s="20">
        <f t="shared" si="8"/>
        <v>0.62164167041268559</v>
      </c>
      <c r="J86" s="20">
        <f t="shared" si="8"/>
        <v>0.30348041121333852</v>
      </c>
      <c r="K86" s="20">
        <f t="shared" si="9"/>
        <v>0.69651958878666154</v>
      </c>
    </row>
    <row r="87" spans="1:11" ht="14.25">
      <c r="A87" s="15">
        <v>41275</v>
      </c>
      <c r="B87" s="18">
        <v>25489.305339999999</v>
      </c>
      <c r="C87" s="18">
        <v>45372.050739999999</v>
      </c>
      <c r="D87" s="18">
        <v>49531.521000000001</v>
      </c>
      <c r="E87" s="18">
        <v>123156.38900000001</v>
      </c>
      <c r="F87" s="19">
        <f t="shared" si="5"/>
        <v>70861.356079999998</v>
      </c>
      <c r="G87" s="19">
        <f t="shared" si="6"/>
        <v>172687.91</v>
      </c>
      <c r="H87" s="20">
        <f t="shared" si="7"/>
        <v>0.35970671110532321</v>
      </c>
      <c r="I87" s="20">
        <f t="shared" si="8"/>
        <v>0.64029328889467674</v>
      </c>
      <c r="J87" s="20">
        <f t="shared" si="8"/>
        <v>0.2868268021774078</v>
      </c>
      <c r="K87" s="20">
        <f t="shared" si="9"/>
        <v>0.71317319782259225</v>
      </c>
    </row>
    <row r="88" spans="1:11" ht="14.25">
      <c r="A88" s="15">
        <v>41306</v>
      </c>
      <c r="B88" s="18">
        <v>24165.006999999998</v>
      </c>
      <c r="C88" s="18">
        <v>45502.54019</v>
      </c>
      <c r="D88" s="18">
        <v>46952.812000000005</v>
      </c>
      <c r="E88" s="18">
        <v>123549.713</v>
      </c>
      <c r="F88" s="19">
        <f t="shared" si="5"/>
        <v>69667.547189999997</v>
      </c>
      <c r="G88" s="19">
        <f t="shared" si="6"/>
        <v>170502.52500000002</v>
      </c>
      <c r="H88" s="20">
        <f t="shared" si="7"/>
        <v>0.34686174516947277</v>
      </c>
      <c r="I88" s="20">
        <f t="shared" si="8"/>
        <v>0.65313825483052723</v>
      </c>
      <c r="J88" s="20">
        <f t="shared" si="8"/>
        <v>0.27537898339042194</v>
      </c>
      <c r="K88" s="20">
        <f t="shared" si="9"/>
        <v>0.72462101660957801</v>
      </c>
    </row>
    <row r="89" spans="1:11" ht="14.25">
      <c r="A89" s="15">
        <v>41334</v>
      </c>
      <c r="B89" s="18">
        <v>27829.896510000002</v>
      </c>
      <c r="C89" s="18">
        <v>51303.622109999997</v>
      </c>
      <c r="D89" s="18">
        <v>54059.893000000004</v>
      </c>
      <c r="E89" s="18">
        <v>139321.02499999999</v>
      </c>
      <c r="F89" s="19">
        <f t="shared" si="5"/>
        <v>79133.518620000003</v>
      </c>
      <c r="G89" s="19">
        <f t="shared" si="6"/>
        <v>193380.91800000001</v>
      </c>
      <c r="H89" s="20">
        <f t="shared" si="7"/>
        <v>0.35168278872622183</v>
      </c>
      <c r="I89" s="20">
        <f t="shared" si="8"/>
        <v>0.64831721127377817</v>
      </c>
      <c r="J89" s="20">
        <f t="shared" si="8"/>
        <v>0.27955133091259809</v>
      </c>
      <c r="K89" s="20">
        <f t="shared" si="9"/>
        <v>0.72044866908740179</v>
      </c>
    </row>
    <row r="90" spans="1:11" ht="14.25">
      <c r="A90" s="15">
        <v>41365</v>
      </c>
      <c r="B90" s="18">
        <v>28902.80125</v>
      </c>
      <c r="C90" s="18">
        <v>55446.956240000007</v>
      </c>
      <c r="D90" s="18">
        <v>56145.967000000004</v>
      </c>
      <c r="E90" s="18">
        <v>150602.1</v>
      </c>
      <c r="F90" s="19">
        <f t="shared" si="5"/>
        <v>84349.757490000004</v>
      </c>
      <c r="G90" s="19">
        <f t="shared" si="6"/>
        <v>206748.06700000001</v>
      </c>
      <c r="H90" s="20">
        <f t="shared" si="7"/>
        <v>0.34265423055219263</v>
      </c>
      <c r="I90" s="20">
        <f t="shared" si="8"/>
        <v>0.65734576944780743</v>
      </c>
      <c r="J90" s="20">
        <f t="shared" si="8"/>
        <v>0.27156707104787586</v>
      </c>
      <c r="K90" s="20">
        <f t="shared" si="9"/>
        <v>0.72843292895212408</v>
      </c>
    </row>
    <row r="91" spans="1:11" ht="14.25">
      <c r="A91" s="15">
        <v>41395</v>
      </c>
      <c r="B91" s="18">
        <v>31844.07272</v>
      </c>
      <c r="C91" s="18">
        <v>58458.619509999997</v>
      </c>
      <c r="D91" s="18">
        <v>61840.297000000006</v>
      </c>
      <c r="E91" s="18">
        <v>158778.48300000001</v>
      </c>
      <c r="F91" s="19">
        <f t="shared" si="5"/>
        <v>90302.692230000001</v>
      </c>
      <c r="G91" s="19">
        <f t="shared" si="6"/>
        <v>220618.78000000003</v>
      </c>
      <c r="H91" s="20">
        <f t="shared" si="7"/>
        <v>0.35263702480645298</v>
      </c>
      <c r="I91" s="20">
        <f t="shared" si="8"/>
        <v>0.64736297519354702</v>
      </c>
      <c r="J91" s="20">
        <f t="shared" si="8"/>
        <v>0.28030386624384379</v>
      </c>
      <c r="K91" s="20">
        <f t="shared" si="9"/>
        <v>0.71969613375615615</v>
      </c>
    </row>
    <row r="92" spans="1:11" ht="14.25">
      <c r="A92" s="15">
        <v>41426</v>
      </c>
      <c r="B92" s="18">
        <v>31057.467079999999</v>
      </c>
      <c r="C92" s="18">
        <v>56257.627350000002</v>
      </c>
      <c r="D92" s="18">
        <v>60238.107000000004</v>
      </c>
      <c r="E92" s="18">
        <v>152778.136</v>
      </c>
      <c r="F92" s="19">
        <f t="shared" si="5"/>
        <v>87315.094429999997</v>
      </c>
      <c r="G92" s="19">
        <f t="shared" si="6"/>
        <v>213016.24300000002</v>
      </c>
      <c r="H92" s="20">
        <f t="shared" si="7"/>
        <v>0.35569413607974265</v>
      </c>
      <c r="I92" s="20">
        <f t="shared" si="8"/>
        <v>0.64430586392025735</v>
      </c>
      <c r="J92" s="20">
        <f t="shared" si="8"/>
        <v>0.28278644929438551</v>
      </c>
      <c r="K92" s="20">
        <f t="shared" si="9"/>
        <v>0.71721355070561443</v>
      </c>
    </row>
    <row r="93" spans="1:11" ht="14.25">
      <c r="A93" s="15">
        <v>41456</v>
      </c>
      <c r="B93" s="18">
        <v>33185.504420000005</v>
      </c>
      <c r="C93" s="18">
        <v>65722.5383</v>
      </c>
      <c r="D93" s="18">
        <v>64311.146000000001</v>
      </c>
      <c r="E93" s="18">
        <v>178421.584</v>
      </c>
      <c r="F93" s="19">
        <f t="shared" si="5"/>
        <v>98908.042719999998</v>
      </c>
      <c r="G93" s="19">
        <f t="shared" si="6"/>
        <v>242732.73</v>
      </c>
      <c r="H93" s="20">
        <f t="shared" si="7"/>
        <v>0.33551876578879697</v>
      </c>
      <c r="I93" s="20">
        <f t="shared" si="8"/>
        <v>0.66448123421120309</v>
      </c>
      <c r="J93" s="20">
        <f t="shared" si="8"/>
        <v>0.26494633006434687</v>
      </c>
      <c r="K93" s="20">
        <f t="shared" si="9"/>
        <v>0.73505366993565302</v>
      </c>
    </row>
    <row r="94" spans="1:11" ht="14.25">
      <c r="A94" s="15">
        <v>41487</v>
      </c>
      <c r="B94" s="18">
        <v>33053.252939999998</v>
      </c>
      <c r="C94" s="18">
        <v>61337.934220000003</v>
      </c>
      <c r="D94" s="18">
        <v>64168.17</v>
      </c>
      <c r="E94" s="18">
        <v>166545.33000000002</v>
      </c>
      <c r="F94" s="19">
        <f t="shared" si="5"/>
        <v>94391.187160000001</v>
      </c>
      <c r="G94" s="19">
        <f t="shared" si="6"/>
        <v>230713.5</v>
      </c>
      <c r="H94" s="20">
        <f t="shared" si="7"/>
        <v>0.35017308219645871</v>
      </c>
      <c r="I94" s="20">
        <f t="shared" si="8"/>
        <v>0.64982691780354129</v>
      </c>
      <c r="J94" s="20">
        <f t="shared" si="8"/>
        <v>0.27812923821102797</v>
      </c>
      <c r="K94" s="20">
        <f t="shared" si="9"/>
        <v>0.72187076178897214</v>
      </c>
    </row>
    <row r="95" spans="1:11" ht="14.25">
      <c r="A95" s="15">
        <v>41518</v>
      </c>
      <c r="B95" s="18">
        <v>29988.072529999998</v>
      </c>
      <c r="C95" s="18">
        <v>59666.542009999997</v>
      </c>
      <c r="D95" s="18">
        <v>58255.23</v>
      </c>
      <c r="E95" s="18">
        <v>166545.33000000002</v>
      </c>
      <c r="F95" s="19">
        <f t="shared" si="5"/>
        <v>89654.614539999995</v>
      </c>
      <c r="G95" s="19">
        <f t="shared" si="6"/>
        <v>224800.56000000003</v>
      </c>
      <c r="H95" s="20">
        <f t="shared" si="7"/>
        <v>0.33448442875877427</v>
      </c>
      <c r="I95" s="20">
        <f t="shared" si="8"/>
        <v>0.66551557124122573</v>
      </c>
      <c r="J95" s="20">
        <f t="shared" si="8"/>
        <v>0.25914183665734641</v>
      </c>
      <c r="K95" s="20">
        <f t="shared" si="9"/>
        <v>0.74085816334265353</v>
      </c>
    </row>
    <row r="96" spans="1:11" ht="14.25">
      <c r="A96" s="15">
        <v>41548</v>
      </c>
      <c r="B96" s="18">
        <v>32604.42784</v>
      </c>
      <c r="C96" s="18">
        <v>68403.217439999993</v>
      </c>
      <c r="D96" s="18">
        <v>63346.01</v>
      </c>
      <c r="E96" s="18">
        <v>185736.58</v>
      </c>
      <c r="F96" s="19">
        <f t="shared" si="5"/>
        <v>101007.64528</v>
      </c>
      <c r="G96" s="19">
        <f t="shared" si="6"/>
        <v>249082.59</v>
      </c>
      <c r="H96" s="20">
        <f t="shared" si="7"/>
        <v>0.32279168323960361</v>
      </c>
      <c r="I96" s="20">
        <f t="shared" si="8"/>
        <v>0.67720831676039639</v>
      </c>
      <c r="J96" s="20">
        <f t="shared" si="8"/>
        <v>0.25431729291075705</v>
      </c>
      <c r="K96" s="20">
        <f t="shared" si="9"/>
        <v>0.74568270708924289</v>
      </c>
    </row>
    <row r="97" spans="1:11" ht="14.25">
      <c r="A97" s="15">
        <v>41579</v>
      </c>
      <c r="B97" s="18">
        <v>29841.800660000001</v>
      </c>
      <c r="C97" s="18">
        <v>59875.983060000006</v>
      </c>
      <c r="D97" s="18">
        <v>57972.06</v>
      </c>
      <c r="E97" s="18">
        <v>162619.84</v>
      </c>
      <c r="F97" s="19">
        <f t="shared" si="5"/>
        <v>89717.783720000007</v>
      </c>
      <c r="G97" s="19">
        <f t="shared" si="6"/>
        <v>220591.9</v>
      </c>
      <c r="H97" s="20">
        <f t="shared" si="7"/>
        <v>0.33261856705169174</v>
      </c>
      <c r="I97" s="20">
        <f t="shared" si="8"/>
        <v>0.66738143294830821</v>
      </c>
      <c r="J97" s="20">
        <f t="shared" si="8"/>
        <v>0.26280230597769</v>
      </c>
      <c r="K97" s="20">
        <f t="shared" si="9"/>
        <v>0.73719769402230995</v>
      </c>
    </row>
    <row r="98" spans="1:11" ht="14.25">
      <c r="A98" s="15">
        <v>41609</v>
      </c>
      <c r="B98" s="18">
        <v>29058.767609999999</v>
      </c>
      <c r="C98" s="18">
        <v>52463.330450000001</v>
      </c>
      <c r="D98" s="18">
        <v>56451.07</v>
      </c>
      <c r="E98" s="18">
        <v>142375.81</v>
      </c>
      <c r="F98" s="19">
        <f t="shared" si="5"/>
        <v>81522.098060000004</v>
      </c>
      <c r="G98" s="19">
        <f t="shared" si="6"/>
        <v>198826.88</v>
      </c>
      <c r="H98" s="20">
        <f t="shared" si="7"/>
        <v>0.35645264660157344</v>
      </c>
      <c r="I98" s="20">
        <f t="shared" si="8"/>
        <v>0.6435473533984265</v>
      </c>
      <c r="J98" s="20">
        <f t="shared" si="8"/>
        <v>0.28392071534794489</v>
      </c>
      <c r="K98" s="20">
        <f t="shared" si="9"/>
        <v>0.71607928465205506</v>
      </c>
    </row>
    <row r="99" spans="1:11" ht="14.25">
      <c r="A99" s="15">
        <v>41640</v>
      </c>
      <c r="B99" s="18">
        <v>26418.947960000001</v>
      </c>
      <c r="C99" s="18">
        <v>47062.559150000001</v>
      </c>
      <c r="D99" s="18">
        <v>51330.871999999996</v>
      </c>
      <c r="E99" s="18">
        <v>127786.88</v>
      </c>
      <c r="F99" s="19">
        <f t="shared" si="5"/>
        <v>73481.507110000006</v>
      </c>
      <c r="G99" s="19">
        <f t="shared" si="6"/>
        <v>179117.75200000001</v>
      </c>
      <c r="H99" s="20">
        <f t="shared" si="7"/>
        <v>0.35953192849530818</v>
      </c>
      <c r="I99" s="20">
        <f t="shared" si="8"/>
        <v>0.64046807150469176</v>
      </c>
      <c r="J99" s="20">
        <f t="shared" si="8"/>
        <v>0.28657612898134183</v>
      </c>
      <c r="K99" s="20">
        <f t="shared" si="9"/>
        <v>0.71342387101865812</v>
      </c>
    </row>
    <row r="100" spans="1:11" ht="14.25">
      <c r="A100" s="15">
        <v>41671</v>
      </c>
      <c r="B100" s="18">
        <v>25088.095720000001</v>
      </c>
      <c r="C100" s="18">
        <v>49418.107090000005</v>
      </c>
      <c r="D100" s="18">
        <v>48746.76</v>
      </c>
      <c r="E100" s="18">
        <v>134199.34600000002</v>
      </c>
      <c r="F100" s="19">
        <f t="shared" si="5"/>
        <v>74506.202810000003</v>
      </c>
      <c r="G100" s="19">
        <f t="shared" si="6"/>
        <v>182946.10600000003</v>
      </c>
      <c r="H100" s="20">
        <f t="shared" si="7"/>
        <v>0.33672492723830977</v>
      </c>
      <c r="I100" s="20">
        <f t="shared" si="8"/>
        <v>0.66327507276169029</v>
      </c>
      <c r="J100" s="20">
        <f t="shared" si="8"/>
        <v>0.26645420919754365</v>
      </c>
      <c r="K100" s="20">
        <f t="shared" si="9"/>
        <v>0.7335457908024563</v>
      </c>
    </row>
    <row r="101" spans="1:11" ht="14.25">
      <c r="A101" s="15">
        <v>41699</v>
      </c>
      <c r="B101" s="18">
        <v>28225.980759999999</v>
      </c>
      <c r="C101" s="18">
        <v>56971.400990000002</v>
      </c>
      <c r="D101" s="18">
        <v>54848.175000000003</v>
      </c>
      <c r="E101" s="18">
        <v>154746.894</v>
      </c>
      <c r="F101" s="19">
        <f t="shared" si="5"/>
        <v>85197.38175</v>
      </c>
      <c r="G101" s="19">
        <f t="shared" si="6"/>
        <v>209595.06900000002</v>
      </c>
      <c r="H101" s="20">
        <f t="shared" si="7"/>
        <v>0.33130103508139791</v>
      </c>
      <c r="I101" s="20">
        <f t="shared" si="8"/>
        <v>0.66869896491860215</v>
      </c>
      <c r="J101" s="20">
        <f t="shared" si="8"/>
        <v>0.26168638060850563</v>
      </c>
      <c r="K101" s="20">
        <f t="shared" si="9"/>
        <v>0.73831361939149431</v>
      </c>
    </row>
    <row r="102" spans="1:11" ht="14.25">
      <c r="A102" s="15">
        <v>41730</v>
      </c>
      <c r="B102" s="18">
        <v>30717.08509</v>
      </c>
      <c r="C102" s="18">
        <v>58388.754150000001</v>
      </c>
      <c r="D102" s="18">
        <v>59673.215000000004</v>
      </c>
      <c r="E102" s="18">
        <v>158549.15300000002</v>
      </c>
      <c r="F102" s="19">
        <f t="shared" si="5"/>
        <v>89105.839240000001</v>
      </c>
      <c r="G102" s="19">
        <f t="shared" si="6"/>
        <v>218222.36800000002</v>
      </c>
      <c r="H102" s="20">
        <f t="shared" si="7"/>
        <v>0.34472583785744726</v>
      </c>
      <c r="I102" s="20">
        <f t="shared" si="8"/>
        <v>0.65527416214255274</v>
      </c>
      <c r="J102" s="20">
        <f t="shared" si="8"/>
        <v>0.27345141355995184</v>
      </c>
      <c r="K102" s="20">
        <f t="shared" si="9"/>
        <v>0.72654858644004816</v>
      </c>
    </row>
    <row r="103" spans="1:11" ht="14.25">
      <c r="A103" s="15">
        <v>41760</v>
      </c>
      <c r="B103" s="18">
        <v>31037.496719999999</v>
      </c>
      <c r="C103" s="18">
        <v>58862.484660000002</v>
      </c>
      <c r="D103" s="18">
        <v>60292.478999999999</v>
      </c>
      <c r="E103" s="18">
        <v>159873.50400000002</v>
      </c>
      <c r="F103" s="19">
        <f t="shared" si="5"/>
        <v>89899.981379999997</v>
      </c>
      <c r="G103" s="19">
        <f t="shared" si="6"/>
        <v>220165.98300000001</v>
      </c>
      <c r="H103" s="20">
        <f t="shared" si="7"/>
        <v>0.34524475137327332</v>
      </c>
      <c r="I103" s="20">
        <f t="shared" si="8"/>
        <v>0.65475524862672674</v>
      </c>
      <c r="J103" s="20">
        <f t="shared" si="8"/>
        <v>0.27385011153153482</v>
      </c>
      <c r="K103" s="20">
        <f t="shared" si="9"/>
        <v>0.72614988846846518</v>
      </c>
    </row>
    <row r="104" spans="1:11" ht="14.25">
      <c r="A104" s="15">
        <v>41791</v>
      </c>
      <c r="B104" s="18">
        <v>30536.639380000001</v>
      </c>
      <c r="C104" s="18">
        <v>61408.819380000001</v>
      </c>
      <c r="D104" s="18">
        <v>59331.603000000003</v>
      </c>
      <c r="E104" s="18">
        <v>166787.37599999999</v>
      </c>
      <c r="F104" s="19">
        <f t="shared" si="5"/>
        <v>91945.458760000009</v>
      </c>
      <c r="G104" s="19">
        <f t="shared" si="6"/>
        <v>226118.97899999999</v>
      </c>
      <c r="H104" s="20">
        <f t="shared" si="7"/>
        <v>0.33211688529074668</v>
      </c>
      <c r="I104" s="20">
        <f t="shared" si="8"/>
        <v>0.66788311470925321</v>
      </c>
      <c r="J104" s="20">
        <f t="shared" si="8"/>
        <v>0.26239107952101626</v>
      </c>
      <c r="K104" s="20">
        <f t="shared" si="9"/>
        <v>0.73760892047898374</v>
      </c>
    </row>
    <row r="105" spans="1:11" ht="14.25">
      <c r="A105" s="15">
        <v>41821</v>
      </c>
      <c r="B105" s="18">
        <v>31384.748090000001</v>
      </c>
      <c r="C105" s="18">
        <v>65426.569439999999</v>
      </c>
      <c r="D105" s="18">
        <v>60984.92</v>
      </c>
      <c r="E105" s="18">
        <v>177693.66</v>
      </c>
      <c r="F105" s="19">
        <f t="shared" si="5"/>
        <v>96811.31753</v>
      </c>
      <c r="G105" s="19">
        <f t="shared" si="6"/>
        <v>238678.58000000002</v>
      </c>
      <c r="H105" s="20">
        <f t="shared" si="7"/>
        <v>0.32418470165199909</v>
      </c>
      <c r="I105" s="20">
        <f t="shared" si="8"/>
        <v>0.67581529834800091</v>
      </c>
      <c r="J105" s="20">
        <f t="shared" si="8"/>
        <v>0.25551065370005133</v>
      </c>
      <c r="K105" s="20">
        <f t="shared" si="9"/>
        <v>0.74448934629994867</v>
      </c>
    </row>
    <row r="106" spans="1:11" ht="14.25">
      <c r="A106" s="15">
        <v>41852</v>
      </c>
      <c r="B106" s="18">
        <v>31063.607309999999</v>
      </c>
      <c r="C106" s="18">
        <v>61306.789510000002</v>
      </c>
      <c r="D106" s="18">
        <v>60357.909999999996</v>
      </c>
      <c r="E106" s="18">
        <v>166508.61000000002</v>
      </c>
      <c r="F106" s="19">
        <f t="shared" si="5"/>
        <v>92370.396819999994</v>
      </c>
      <c r="G106" s="19">
        <f t="shared" si="6"/>
        <v>226866.52000000002</v>
      </c>
      <c r="H106" s="20">
        <f t="shared" si="7"/>
        <v>0.33629396840778886</v>
      </c>
      <c r="I106" s="20">
        <f t="shared" si="8"/>
        <v>0.6637060315922112</v>
      </c>
      <c r="J106" s="20">
        <f t="shared" si="8"/>
        <v>0.26605031892762315</v>
      </c>
      <c r="K106" s="20">
        <f t="shared" si="9"/>
        <v>0.73394968107237679</v>
      </c>
    </row>
    <row r="107" spans="1:11" ht="14.25">
      <c r="A107" s="15">
        <v>41883</v>
      </c>
      <c r="B107" s="18">
        <v>29627.411060000002</v>
      </c>
      <c r="C107" s="18">
        <v>63482.042990000002</v>
      </c>
      <c r="D107" s="18">
        <v>57566.728999999999</v>
      </c>
      <c r="E107" s="18">
        <v>172418.53400000001</v>
      </c>
      <c r="F107" s="19">
        <f t="shared" si="5"/>
        <v>93109.45405</v>
      </c>
      <c r="G107" s="19">
        <f t="shared" si="6"/>
        <v>229985.26300000001</v>
      </c>
      <c r="H107" s="20">
        <f t="shared" si="7"/>
        <v>0.31819981507022921</v>
      </c>
      <c r="I107" s="20">
        <f t="shared" si="8"/>
        <v>0.6818001849297709</v>
      </c>
      <c r="J107" s="20">
        <f t="shared" si="8"/>
        <v>0.25030616418235457</v>
      </c>
      <c r="K107" s="20">
        <f t="shared" si="9"/>
        <v>0.74969383581764548</v>
      </c>
    </row>
    <row r="108" spans="1:11" ht="14.25">
      <c r="A108" s="15">
        <v>41913</v>
      </c>
      <c r="B108" s="18">
        <v>31604.569159999999</v>
      </c>
      <c r="C108" s="18">
        <v>71362.065780000004</v>
      </c>
      <c r="D108" s="18">
        <v>61409.643999999993</v>
      </c>
      <c r="E108" s="18">
        <v>193820.74600000001</v>
      </c>
      <c r="F108" s="19">
        <f t="shared" si="5"/>
        <v>102966.63494</v>
      </c>
      <c r="G108" s="19">
        <f t="shared" si="6"/>
        <v>255230.39</v>
      </c>
      <c r="H108" s="20">
        <f t="shared" si="7"/>
        <v>0.30693990512962177</v>
      </c>
      <c r="I108" s="20">
        <f t="shared" si="8"/>
        <v>0.69306009487037823</v>
      </c>
      <c r="J108" s="20">
        <f t="shared" si="8"/>
        <v>0.24060474930120973</v>
      </c>
      <c r="K108" s="20">
        <f t="shared" si="9"/>
        <v>0.75939525069879021</v>
      </c>
    </row>
    <row r="109" spans="1:11" ht="14.25">
      <c r="A109" s="15">
        <v>41944</v>
      </c>
      <c r="B109" s="18">
        <v>28461.638870000002</v>
      </c>
      <c r="C109" s="18">
        <v>63929.81899</v>
      </c>
      <c r="D109" s="18">
        <v>55278.279000000002</v>
      </c>
      <c r="E109" s="18">
        <v>173495.70600000001</v>
      </c>
      <c r="F109" s="19">
        <f t="shared" si="5"/>
        <v>92391.457859999995</v>
      </c>
      <c r="G109" s="19">
        <f t="shared" si="6"/>
        <v>228773.98500000002</v>
      </c>
      <c r="H109" s="20">
        <f t="shared" si="7"/>
        <v>0.30805487356988875</v>
      </c>
      <c r="I109" s="20">
        <f t="shared" si="8"/>
        <v>0.6919451264301113</v>
      </c>
      <c r="J109" s="20">
        <f t="shared" si="8"/>
        <v>0.24162834336255495</v>
      </c>
      <c r="K109" s="20">
        <f t="shared" si="9"/>
        <v>0.75837165663744499</v>
      </c>
    </row>
    <row r="110" spans="1:11" ht="14.25">
      <c r="A110" s="15">
        <v>41974</v>
      </c>
      <c r="B110" s="18">
        <v>29686.227910000001</v>
      </c>
      <c r="C110" s="18">
        <v>58146.064460000001</v>
      </c>
      <c r="D110" s="18">
        <v>57683.515000000007</v>
      </c>
      <c r="E110" s="18">
        <v>157813.79</v>
      </c>
      <c r="F110" s="19">
        <f t="shared" si="5"/>
        <v>87832.29237000001</v>
      </c>
      <c r="G110" s="19">
        <f t="shared" si="6"/>
        <v>215497.30500000002</v>
      </c>
      <c r="H110" s="20">
        <f t="shared" si="7"/>
        <v>0.33798762515436326</v>
      </c>
      <c r="I110" s="20">
        <f t="shared" si="8"/>
        <v>0.66201237484563669</v>
      </c>
      <c r="J110" s="20">
        <f t="shared" si="8"/>
        <v>0.26767627093990803</v>
      </c>
      <c r="K110" s="20">
        <f t="shared" si="9"/>
        <v>0.73232372906009191</v>
      </c>
    </row>
    <row r="111" spans="1:11" ht="14.25">
      <c r="A111" s="15">
        <v>42005</v>
      </c>
      <c r="B111" s="18">
        <v>24595.455590000001</v>
      </c>
      <c r="C111" s="18">
        <v>48768.455040000001</v>
      </c>
      <c r="D111" s="18">
        <v>47796.434000000001</v>
      </c>
      <c r="E111" s="18">
        <v>132388.97899999999</v>
      </c>
      <c r="F111" s="19">
        <f t="shared" si="5"/>
        <v>73363.910629999998</v>
      </c>
      <c r="G111" s="19">
        <f t="shared" si="6"/>
        <v>180185.413</v>
      </c>
      <c r="H111" s="20">
        <f t="shared" si="7"/>
        <v>0.33525278817324139</v>
      </c>
      <c r="I111" s="20">
        <f t="shared" ref="I111:J146" si="10">C111/F111</f>
        <v>0.66474721182675867</v>
      </c>
      <c r="J111" s="20">
        <f t="shared" si="10"/>
        <v>0.26526250490654313</v>
      </c>
      <c r="K111" s="20">
        <f t="shared" si="9"/>
        <v>0.73473749509345687</v>
      </c>
    </row>
    <row r="112" spans="1:11" ht="14.25">
      <c r="A112" s="15">
        <v>42036</v>
      </c>
      <c r="B112" s="18">
        <v>26308.741000000002</v>
      </c>
      <c r="C112" s="18">
        <v>54480.336450000003</v>
      </c>
      <c r="D112" s="18">
        <v>51117.998999999996</v>
      </c>
      <c r="E112" s="18">
        <v>147935.946</v>
      </c>
      <c r="F112" s="19">
        <f t="shared" si="5"/>
        <v>80789.077450000012</v>
      </c>
      <c r="G112" s="19">
        <f t="shared" si="6"/>
        <v>199053.94500000001</v>
      </c>
      <c r="H112" s="20">
        <f t="shared" si="7"/>
        <v>0.32564725121762111</v>
      </c>
      <c r="I112" s="20">
        <f t="shared" si="10"/>
        <v>0.67435274878237883</v>
      </c>
      <c r="J112" s="20">
        <f t="shared" si="10"/>
        <v>0.25680475209873382</v>
      </c>
      <c r="K112" s="20">
        <f t="shared" si="9"/>
        <v>0.74319524790126612</v>
      </c>
    </row>
    <row r="113" spans="1:11" ht="14.25">
      <c r="A113" s="15">
        <v>42064</v>
      </c>
      <c r="B113" s="18">
        <v>28216.88121</v>
      </c>
      <c r="C113" s="18">
        <v>63452.012860000003</v>
      </c>
      <c r="D113" s="18">
        <v>54824.708000000006</v>
      </c>
      <c r="E113" s="18">
        <v>172331.80000000002</v>
      </c>
      <c r="F113" s="19">
        <f t="shared" si="5"/>
        <v>91668.894070000009</v>
      </c>
      <c r="G113" s="19">
        <f t="shared" si="6"/>
        <v>227156.50800000003</v>
      </c>
      <c r="H113" s="20">
        <f t="shared" si="7"/>
        <v>0.30781304275857285</v>
      </c>
      <c r="I113" s="20">
        <f t="shared" si="10"/>
        <v>0.69218695724142709</v>
      </c>
      <c r="J113" s="20">
        <f t="shared" si="10"/>
        <v>0.24135213418582752</v>
      </c>
      <c r="K113" s="20">
        <f t="shared" si="9"/>
        <v>0.75864786581417243</v>
      </c>
    </row>
    <row r="114" spans="1:11" ht="14.25">
      <c r="A114" s="15">
        <v>42095</v>
      </c>
      <c r="B114" s="18">
        <v>29835.880060000003</v>
      </c>
      <c r="C114" s="18">
        <v>62939.528539999999</v>
      </c>
      <c r="D114" s="18">
        <v>57977.137999999999</v>
      </c>
      <c r="E114" s="18">
        <v>170956.03999999998</v>
      </c>
      <c r="F114" s="19">
        <f t="shared" si="5"/>
        <v>92775.408599999995</v>
      </c>
      <c r="G114" s="19">
        <f t="shared" si="6"/>
        <v>228933.17799999999</v>
      </c>
      <c r="H114" s="20">
        <f t="shared" si="7"/>
        <v>0.32159254817876387</v>
      </c>
      <c r="I114" s="20">
        <f t="shared" si="10"/>
        <v>0.67840745182123618</v>
      </c>
      <c r="J114" s="20">
        <f t="shared" si="10"/>
        <v>0.25324917299667243</v>
      </c>
      <c r="K114" s="20">
        <f t="shared" si="9"/>
        <v>0.74675082700332751</v>
      </c>
    </row>
    <row r="115" spans="1:11" ht="14.25">
      <c r="A115" s="15">
        <v>42125</v>
      </c>
      <c r="B115" s="18">
        <v>30736.084180000002</v>
      </c>
      <c r="C115" s="18">
        <v>61105.248359999998</v>
      </c>
      <c r="D115" s="18">
        <v>59724.047999999995</v>
      </c>
      <c r="E115" s="18">
        <v>165952.55100000001</v>
      </c>
      <c r="F115" s="19">
        <f t="shared" si="5"/>
        <v>91841.332540000003</v>
      </c>
      <c r="G115" s="19">
        <f t="shared" si="6"/>
        <v>225676.59899999999</v>
      </c>
      <c r="H115" s="20">
        <f t="shared" si="7"/>
        <v>0.33466505036404387</v>
      </c>
      <c r="I115" s="20">
        <f t="shared" si="10"/>
        <v>0.66533494963595607</v>
      </c>
      <c r="J115" s="20">
        <f t="shared" si="10"/>
        <v>0.26464439939561479</v>
      </c>
      <c r="K115" s="20">
        <f t="shared" si="9"/>
        <v>0.73535560060438532</v>
      </c>
    </row>
    <row r="116" spans="1:11" ht="14.25">
      <c r="A116" s="15">
        <v>42156</v>
      </c>
      <c r="B116" s="18">
        <v>31451.22076</v>
      </c>
      <c r="C116" s="18">
        <v>67444.032680000004</v>
      </c>
      <c r="D116" s="18">
        <v>61113.828000000001</v>
      </c>
      <c r="E116" s="18">
        <v>183190.46300000002</v>
      </c>
      <c r="F116" s="19">
        <f t="shared" si="5"/>
        <v>98895.25344</v>
      </c>
      <c r="G116" s="19">
        <f t="shared" si="6"/>
        <v>244304.29100000003</v>
      </c>
      <c r="H116" s="20">
        <f t="shared" si="7"/>
        <v>0.31802558430250177</v>
      </c>
      <c r="I116" s="20">
        <f t="shared" si="10"/>
        <v>0.68197441569749828</v>
      </c>
      <c r="J116" s="20">
        <f t="shared" si="10"/>
        <v>0.25015454190282721</v>
      </c>
      <c r="K116" s="20">
        <f t="shared" si="9"/>
        <v>0.74984545809717273</v>
      </c>
    </row>
    <row r="117" spans="1:11" ht="14.25">
      <c r="A117" s="15">
        <v>42186</v>
      </c>
      <c r="B117" s="18">
        <v>32649.397849999998</v>
      </c>
      <c r="C117" s="18">
        <v>72256.354149999985</v>
      </c>
      <c r="D117" s="18">
        <v>63447.906000000003</v>
      </c>
      <c r="E117" s="18">
        <v>196265.93100000001</v>
      </c>
      <c r="F117" s="19">
        <f t="shared" si="5"/>
        <v>104905.75199999998</v>
      </c>
      <c r="G117" s="19">
        <f t="shared" si="6"/>
        <v>259713.837</v>
      </c>
      <c r="H117" s="20">
        <f t="shared" si="7"/>
        <v>0.3112260026504553</v>
      </c>
      <c r="I117" s="20">
        <f t="shared" si="10"/>
        <v>0.68877399734954481</v>
      </c>
      <c r="J117" s="20">
        <f t="shared" si="10"/>
        <v>0.24429929006824538</v>
      </c>
      <c r="K117" s="20">
        <f t="shared" si="9"/>
        <v>0.75570070993175464</v>
      </c>
    </row>
    <row r="118" spans="1:11" ht="14.25">
      <c r="A118" s="15">
        <v>42217</v>
      </c>
      <c r="B118" s="18">
        <v>31732.123489999998</v>
      </c>
      <c r="C118" s="18">
        <v>65339.644369999995</v>
      </c>
      <c r="D118" s="18">
        <v>61670.156000000003</v>
      </c>
      <c r="E118" s="18">
        <v>177440.92200000002</v>
      </c>
      <c r="F118" s="19">
        <f t="shared" si="5"/>
        <v>97071.767859999993</v>
      </c>
      <c r="G118" s="19">
        <f t="shared" si="6"/>
        <v>239111.07800000004</v>
      </c>
      <c r="H118" s="20">
        <f t="shared" si="7"/>
        <v>0.32689343348279265</v>
      </c>
      <c r="I118" s="20">
        <f t="shared" si="10"/>
        <v>0.67310656651720735</v>
      </c>
      <c r="J118" s="20">
        <f t="shared" si="10"/>
        <v>0.2579142569044835</v>
      </c>
      <c r="K118" s="20">
        <f t="shared" si="9"/>
        <v>0.74208574309551645</v>
      </c>
    </row>
    <row r="119" spans="1:11" ht="14.25">
      <c r="A119" s="15">
        <v>42248</v>
      </c>
      <c r="B119" s="18">
        <v>31208.932359999999</v>
      </c>
      <c r="C119" s="18">
        <v>69607.595060000007</v>
      </c>
      <c r="D119" s="18">
        <v>60643.165000000001</v>
      </c>
      <c r="E119" s="18">
        <v>189038.78200000001</v>
      </c>
      <c r="F119" s="19">
        <f t="shared" si="5"/>
        <v>100816.52742</v>
      </c>
      <c r="G119" s="19">
        <f t="shared" si="6"/>
        <v>249681.94700000001</v>
      </c>
      <c r="H119" s="20">
        <f t="shared" si="7"/>
        <v>0.30956166770140869</v>
      </c>
      <c r="I119" s="20">
        <f t="shared" si="10"/>
        <v>0.69043833229859142</v>
      </c>
      <c r="J119" s="20">
        <f t="shared" si="10"/>
        <v>0.24288165695856256</v>
      </c>
      <c r="K119" s="20">
        <f t="shared" si="9"/>
        <v>0.75711834304143744</v>
      </c>
    </row>
    <row r="120" spans="1:11" ht="14.25">
      <c r="A120" s="15">
        <v>42278</v>
      </c>
      <c r="B120" s="18">
        <v>32444.395629999999</v>
      </c>
      <c r="C120" s="18">
        <v>73570.834870000006</v>
      </c>
      <c r="D120" s="18">
        <v>63038.342999999993</v>
      </c>
      <c r="E120" s="18">
        <v>199800.109</v>
      </c>
      <c r="F120" s="19">
        <f t="shared" si="5"/>
        <v>106015.23050000001</v>
      </c>
      <c r="G120" s="19">
        <f t="shared" si="6"/>
        <v>262838.45199999999</v>
      </c>
      <c r="H120" s="20">
        <f t="shared" si="7"/>
        <v>0.30603523170192037</v>
      </c>
      <c r="I120" s="20">
        <f t="shared" si="10"/>
        <v>0.69396476829807963</v>
      </c>
      <c r="J120" s="20">
        <f t="shared" si="10"/>
        <v>0.23983683711544609</v>
      </c>
      <c r="K120" s="20">
        <f t="shared" si="9"/>
        <v>0.76016316288455388</v>
      </c>
    </row>
    <row r="121" spans="1:11" ht="14.25">
      <c r="A121" s="15">
        <v>42309</v>
      </c>
      <c r="B121" s="18">
        <v>29289.71646</v>
      </c>
      <c r="C121" s="18">
        <v>68733.45696000001</v>
      </c>
      <c r="D121" s="18">
        <v>56914.790999999997</v>
      </c>
      <c r="E121" s="18">
        <v>186646.111</v>
      </c>
      <c r="F121" s="19">
        <f t="shared" si="5"/>
        <v>98023.173420000006</v>
      </c>
      <c r="G121" s="19">
        <f t="shared" si="6"/>
        <v>243560.902</v>
      </c>
      <c r="H121" s="20">
        <f t="shared" si="7"/>
        <v>0.29880400152423464</v>
      </c>
      <c r="I121" s="20">
        <f t="shared" si="10"/>
        <v>0.70119599847576541</v>
      </c>
      <c r="J121" s="20">
        <f t="shared" si="10"/>
        <v>0.23367786263166326</v>
      </c>
      <c r="K121" s="20">
        <f t="shared" si="9"/>
        <v>0.76632213736833676</v>
      </c>
    </row>
    <row r="122" spans="1:11" ht="14.25">
      <c r="A122" s="15">
        <v>42339</v>
      </c>
      <c r="B122" s="18">
        <v>30811.263510000001</v>
      </c>
      <c r="C122" s="18">
        <v>62815.284420000004</v>
      </c>
      <c r="D122" s="18">
        <v>59872.368000000002</v>
      </c>
      <c r="E122" s="18">
        <v>170411.02800000002</v>
      </c>
      <c r="F122" s="19">
        <f t="shared" si="5"/>
        <v>93626.547930000001</v>
      </c>
      <c r="G122" s="19">
        <f t="shared" si="6"/>
        <v>230283.39600000001</v>
      </c>
      <c r="H122" s="20">
        <f t="shared" si="7"/>
        <v>0.32908682623902868</v>
      </c>
      <c r="I122" s="20">
        <f t="shared" si="10"/>
        <v>0.67091317376097137</v>
      </c>
      <c r="J122" s="20">
        <f t="shared" si="10"/>
        <v>0.25999428981844613</v>
      </c>
      <c r="K122" s="20">
        <f t="shared" si="9"/>
        <v>0.74000571018155392</v>
      </c>
    </row>
    <row r="123" spans="1:11" ht="14.25">
      <c r="A123" s="15">
        <v>42370</v>
      </c>
      <c r="B123" s="18">
        <v>25895.533580000003</v>
      </c>
      <c r="C123" s="18">
        <v>53507.012269999999</v>
      </c>
      <c r="D123" s="18">
        <v>50323.551999999996</v>
      </c>
      <c r="E123" s="18">
        <v>145199.954</v>
      </c>
      <c r="F123" s="19">
        <f t="shared" si="5"/>
        <v>79402.545849999995</v>
      </c>
      <c r="G123" s="19">
        <f t="shared" si="6"/>
        <v>195523.50599999999</v>
      </c>
      <c r="H123" s="20">
        <f t="shared" si="7"/>
        <v>0.32612976451560471</v>
      </c>
      <c r="I123" s="20">
        <f t="shared" si="10"/>
        <v>0.6738702354843954</v>
      </c>
      <c r="J123" s="20">
        <f t="shared" si="10"/>
        <v>0.25737852716286702</v>
      </c>
      <c r="K123" s="20">
        <f t="shared" si="9"/>
        <v>0.74262147283713298</v>
      </c>
    </row>
    <row r="124" spans="1:11" ht="14.25">
      <c r="A124" s="15">
        <v>42401</v>
      </c>
      <c r="B124" s="18">
        <v>26119.996999999999</v>
      </c>
      <c r="C124" s="18">
        <v>57852.936170000001</v>
      </c>
      <c r="D124" s="18">
        <v>50754.521000000001</v>
      </c>
      <c r="E124" s="18">
        <v>157109.90100000001</v>
      </c>
      <c r="F124" s="19">
        <f t="shared" si="5"/>
        <v>83972.933170000004</v>
      </c>
      <c r="G124" s="19">
        <f t="shared" si="6"/>
        <v>207864.42200000002</v>
      </c>
      <c r="H124" s="20">
        <f t="shared" si="7"/>
        <v>0.31105257389450791</v>
      </c>
      <c r="I124" s="20">
        <f t="shared" si="10"/>
        <v>0.68894742610549209</v>
      </c>
      <c r="J124" s="20">
        <f t="shared" si="10"/>
        <v>0.24417127525556054</v>
      </c>
      <c r="K124" s="20">
        <f t="shared" si="9"/>
        <v>0.75582872474443941</v>
      </c>
    </row>
    <row r="125" spans="1:11" ht="14.25">
      <c r="A125" s="15">
        <v>42430</v>
      </c>
      <c r="B125" s="18">
        <v>30330.839489999998</v>
      </c>
      <c r="C125" s="18">
        <v>65586.567840000003</v>
      </c>
      <c r="D125" s="18">
        <v>58929.221999999994</v>
      </c>
      <c r="E125" s="18">
        <v>178105.856</v>
      </c>
      <c r="F125" s="19">
        <f t="shared" si="5"/>
        <v>95917.407330000002</v>
      </c>
      <c r="G125" s="19">
        <f t="shared" si="6"/>
        <v>237035.07799999998</v>
      </c>
      <c r="H125" s="20">
        <f t="shared" si="7"/>
        <v>0.31621830003857337</v>
      </c>
      <c r="I125" s="20">
        <f t="shared" si="10"/>
        <v>0.68378169996142657</v>
      </c>
      <c r="J125" s="20">
        <f t="shared" si="10"/>
        <v>0.24860970999406257</v>
      </c>
      <c r="K125" s="20">
        <f t="shared" si="9"/>
        <v>0.75139029000593749</v>
      </c>
    </row>
    <row r="126" spans="1:11" ht="14.25">
      <c r="A126" s="15">
        <v>42461</v>
      </c>
      <c r="B126" s="18">
        <v>30488.688770000001</v>
      </c>
      <c r="C126" s="18">
        <v>67940.644680000012</v>
      </c>
      <c r="D126" s="18">
        <v>59240.805</v>
      </c>
      <c r="E126" s="18">
        <v>184503.82100000003</v>
      </c>
      <c r="F126" s="19">
        <f t="shared" si="5"/>
        <v>98429.333450000006</v>
      </c>
      <c r="G126" s="19">
        <f t="shared" si="6"/>
        <v>243744.62600000002</v>
      </c>
      <c r="H126" s="20">
        <f t="shared" si="7"/>
        <v>0.30975205968947866</v>
      </c>
      <c r="I126" s="20">
        <f t="shared" si="10"/>
        <v>0.69024794031052139</v>
      </c>
      <c r="J126" s="20">
        <f t="shared" si="10"/>
        <v>0.24304455844700346</v>
      </c>
      <c r="K126" s="20">
        <f t="shared" si="9"/>
        <v>0.75695544155299654</v>
      </c>
    </row>
    <row r="127" spans="1:11" ht="14.25">
      <c r="A127" s="15">
        <v>42491</v>
      </c>
      <c r="B127" s="18">
        <v>32893.550049999998</v>
      </c>
      <c r="C127" s="18">
        <v>68816.674699999989</v>
      </c>
      <c r="D127" s="18">
        <v>63911.845999999998</v>
      </c>
      <c r="E127" s="18">
        <v>186877.601</v>
      </c>
      <c r="F127" s="19">
        <f t="shared" si="5"/>
        <v>101710.22474999999</v>
      </c>
      <c r="G127" s="19">
        <f t="shared" si="6"/>
        <v>250789.44699999999</v>
      </c>
      <c r="H127" s="20">
        <f t="shared" si="7"/>
        <v>0.32340455574502108</v>
      </c>
      <c r="I127" s="20">
        <f t="shared" si="10"/>
        <v>0.67659544425497886</v>
      </c>
      <c r="J127" s="20">
        <f t="shared" si="10"/>
        <v>0.25484264495387637</v>
      </c>
      <c r="K127" s="20">
        <f t="shared" si="9"/>
        <v>0.74515735504612368</v>
      </c>
    </row>
    <row r="128" spans="1:11" ht="14.25">
      <c r="A128" s="15">
        <v>42522</v>
      </c>
      <c r="B128" s="18">
        <v>32227.293149999998</v>
      </c>
      <c r="C128" s="18">
        <v>69944.538910000017</v>
      </c>
      <c r="D128" s="18">
        <v>62608.589</v>
      </c>
      <c r="E128" s="18">
        <v>189912.386</v>
      </c>
      <c r="F128" s="19">
        <f t="shared" si="5"/>
        <v>102171.83206000002</v>
      </c>
      <c r="G128" s="19">
        <f t="shared" si="6"/>
        <v>252520.97500000001</v>
      </c>
      <c r="H128" s="20">
        <f t="shared" si="7"/>
        <v>0.31542248484958796</v>
      </c>
      <c r="I128" s="20">
        <f t="shared" si="10"/>
        <v>0.6845775151504121</v>
      </c>
      <c r="J128" s="20">
        <f t="shared" si="10"/>
        <v>0.24793421219762041</v>
      </c>
      <c r="K128" s="20">
        <f t="shared" si="9"/>
        <v>0.75206578780237954</v>
      </c>
    </row>
    <row r="129" spans="1:11" ht="14.25">
      <c r="A129" s="15">
        <v>42552</v>
      </c>
      <c r="B129" s="18">
        <v>31867.752369999998</v>
      </c>
      <c r="C129" s="18">
        <v>70403.674920000005</v>
      </c>
      <c r="D129" s="18">
        <v>61878.589</v>
      </c>
      <c r="E129" s="18">
        <v>191194.359</v>
      </c>
      <c r="F129" s="19">
        <f t="shared" si="5"/>
        <v>102271.42729000001</v>
      </c>
      <c r="G129" s="19">
        <f t="shared" si="6"/>
        <v>253072.948</v>
      </c>
      <c r="H129" s="20">
        <f t="shared" si="7"/>
        <v>0.31159976167767822</v>
      </c>
      <c r="I129" s="20">
        <f t="shared" si="10"/>
        <v>0.68840023832232178</v>
      </c>
      <c r="J129" s="20">
        <f t="shared" si="10"/>
        <v>0.24450890341704953</v>
      </c>
      <c r="K129" s="20">
        <f t="shared" si="9"/>
        <v>0.75549109658295044</v>
      </c>
    </row>
    <row r="130" spans="1:11" ht="14.25">
      <c r="A130" s="15">
        <v>42583</v>
      </c>
      <c r="B130" s="18">
        <v>34826.340210000002</v>
      </c>
      <c r="C130" s="18">
        <v>72491.28976</v>
      </c>
      <c r="D130" s="18">
        <v>67662.607999999993</v>
      </c>
      <c r="E130" s="18">
        <v>196812.52100000001</v>
      </c>
      <c r="F130" s="19">
        <f t="shared" si="5"/>
        <v>107317.62997000001</v>
      </c>
      <c r="G130" s="19">
        <f t="shared" si="6"/>
        <v>264475.12900000002</v>
      </c>
      <c r="H130" s="20">
        <f t="shared" si="7"/>
        <v>0.32451648643131137</v>
      </c>
      <c r="I130" s="20">
        <f t="shared" si="10"/>
        <v>0.67548351356868852</v>
      </c>
      <c r="J130" s="20">
        <f t="shared" si="10"/>
        <v>0.25583731920592045</v>
      </c>
      <c r="K130" s="20">
        <f t="shared" si="9"/>
        <v>0.74416268079407955</v>
      </c>
    </row>
    <row r="131" spans="1:11" ht="14.25">
      <c r="A131" s="15">
        <v>42614</v>
      </c>
      <c r="B131" s="18">
        <v>31853.387019999998</v>
      </c>
      <c r="C131" s="18">
        <v>72456.120750000002</v>
      </c>
      <c r="D131" s="18">
        <v>61897.775000000001</v>
      </c>
      <c r="E131" s="18">
        <v>196762.65</v>
      </c>
      <c r="F131" s="19">
        <f t="shared" si="5"/>
        <v>104309.50777</v>
      </c>
      <c r="G131" s="19">
        <f t="shared" si="6"/>
        <v>258660.42499999999</v>
      </c>
      <c r="H131" s="20">
        <f t="shared" si="7"/>
        <v>0.30537376410821498</v>
      </c>
      <c r="I131" s="20">
        <f t="shared" si="10"/>
        <v>0.69462623589178507</v>
      </c>
      <c r="J131" s="20">
        <f t="shared" si="10"/>
        <v>0.23930129628450122</v>
      </c>
      <c r="K131" s="20">
        <f t="shared" si="9"/>
        <v>0.76069870371549886</v>
      </c>
    </row>
    <row r="132" spans="1:11" ht="14.25">
      <c r="A132" s="15">
        <v>42644</v>
      </c>
      <c r="B132" s="18">
        <v>32511.543429999998</v>
      </c>
      <c r="C132" s="18">
        <v>74508.054999999993</v>
      </c>
      <c r="D132" s="18">
        <v>63172.46</v>
      </c>
      <c r="E132" s="18">
        <v>202321.53599999999</v>
      </c>
      <c r="F132" s="19">
        <f t="shared" ref="F132:F146" si="11">B132+C132</f>
        <v>107019.59842999998</v>
      </c>
      <c r="G132" s="19">
        <f t="shared" ref="G132:G146" si="12">D132+E132</f>
        <v>265493.99599999998</v>
      </c>
      <c r="H132" s="20">
        <f t="shared" ref="H132:H146" si="13">B132/F132</f>
        <v>0.30379055712179054</v>
      </c>
      <c r="I132" s="20">
        <f t="shared" si="10"/>
        <v>0.69620944287820952</v>
      </c>
      <c r="J132" s="20">
        <f t="shared" si="10"/>
        <v>0.23794308327786065</v>
      </c>
      <c r="K132" s="20">
        <f t="shared" ref="K132:K146" si="14">E132/G132</f>
        <v>0.76205691672213938</v>
      </c>
    </row>
    <row r="133" spans="1:11" ht="14.25">
      <c r="A133" s="15">
        <v>42675</v>
      </c>
      <c r="B133" s="18">
        <v>30729.18736</v>
      </c>
      <c r="C133" s="18">
        <v>73658.713499999998</v>
      </c>
      <c r="D133" s="18">
        <v>59704.975999999995</v>
      </c>
      <c r="E133" s="18">
        <v>199908.87599999999</v>
      </c>
      <c r="F133" s="19">
        <f t="shared" si="11"/>
        <v>104387.90085999999</v>
      </c>
      <c r="G133" s="19">
        <f t="shared" si="12"/>
        <v>259613.85199999998</v>
      </c>
      <c r="H133" s="20">
        <f t="shared" si="13"/>
        <v>0.29437499084508367</v>
      </c>
      <c r="I133" s="20">
        <f t="shared" si="10"/>
        <v>0.70562500915491633</v>
      </c>
      <c r="J133" s="20">
        <f t="shared" si="10"/>
        <v>0.22997608001286465</v>
      </c>
      <c r="K133" s="20">
        <f t="shared" si="14"/>
        <v>0.77002391998713537</v>
      </c>
    </row>
    <row r="134" spans="1:11" ht="14.25">
      <c r="A134" s="15">
        <v>42705</v>
      </c>
      <c r="B134" s="18">
        <v>31183.460429999999</v>
      </c>
      <c r="C134" s="18">
        <v>66932.748649999994</v>
      </c>
      <c r="D134" s="18">
        <v>60598.788999999997</v>
      </c>
      <c r="E134" s="18">
        <v>181685.052</v>
      </c>
      <c r="F134" s="19">
        <f t="shared" si="11"/>
        <v>98116.209080000001</v>
      </c>
      <c r="G134" s="19">
        <f t="shared" si="12"/>
        <v>242283.84099999999</v>
      </c>
      <c r="H134" s="20">
        <f t="shared" si="13"/>
        <v>0.31782170063841603</v>
      </c>
      <c r="I134" s="20">
        <f t="shared" si="10"/>
        <v>0.68217829936158392</v>
      </c>
      <c r="J134" s="20">
        <f t="shared" si="10"/>
        <v>0.25011486011566081</v>
      </c>
      <c r="K134" s="20">
        <f t="shared" si="14"/>
        <v>0.74988513988433925</v>
      </c>
    </row>
    <row r="135" spans="1:11" ht="14.25">
      <c r="A135" s="15">
        <v>42736</v>
      </c>
      <c r="B135" s="18">
        <v>27189.81422</v>
      </c>
      <c r="C135" s="18">
        <v>58683.126600000003</v>
      </c>
      <c r="D135" s="18">
        <v>52838.940999999999</v>
      </c>
      <c r="E135" s="18">
        <v>159041.671</v>
      </c>
      <c r="F135" s="19">
        <f t="shared" si="11"/>
        <v>85872.940820000003</v>
      </c>
      <c r="G135" s="19">
        <f t="shared" si="12"/>
        <v>211880.61199999999</v>
      </c>
      <c r="H135" s="20">
        <f t="shared" si="13"/>
        <v>0.31662842753916065</v>
      </c>
      <c r="I135" s="20">
        <f t="shared" si="10"/>
        <v>0.68337157246083935</v>
      </c>
      <c r="J135" s="20">
        <f t="shared" si="10"/>
        <v>0.24938072672737041</v>
      </c>
      <c r="K135" s="20">
        <f t="shared" si="14"/>
        <v>0.75061927327262967</v>
      </c>
    </row>
    <row r="136" spans="1:11" ht="14.25">
      <c r="A136" s="15">
        <v>42767</v>
      </c>
      <c r="B136" s="18">
        <v>25939.077160000001</v>
      </c>
      <c r="C136" s="18">
        <v>58321.333720000002</v>
      </c>
      <c r="D136" s="18">
        <v>50415.560999999994</v>
      </c>
      <c r="E136" s="18">
        <v>158302.959</v>
      </c>
      <c r="F136" s="19">
        <f t="shared" si="11"/>
        <v>84260.41088000001</v>
      </c>
      <c r="G136" s="19">
        <f t="shared" si="12"/>
        <v>208718.52</v>
      </c>
      <c r="H136" s="20">
        <f t="shared" si="13"/>
        <v>0.30784418078546161</v>
      </c>
      <c r="I136" s="20">
        <f t="shared" si="10"/>
        <v>0.69215581921453828</v>
      </c>
      <c r="J136" s="20">
        <f t="shared" si="10"/>
        <v>0.24154809549243639</v>
      </c>
      <c r="K136" s="20">
        <f t="shared" si="14"/>
        <v>0.75845190450756361</v>
      </c>
    </row>
    <row r="137" spans="1:11" ht="14.25">
      <c r="A137" s="15">
        <v>42795</v>
      </c>
      <c r="B137" s="18">
        <v>30576.062829999999</v>
      </c>
      <c r="C137" s="18">
        <v>72889.617370000007</v>
      </c>
      <c r="D137" s="18">
        <v>59428.317999999999</v>
      </c>
      <c r="E137" s="18">
        <v>197948.902</v>
      </c>
      <c r="F137" s="19">
        <f t="shared" si="11"/>
        <v>103465.6802</v>
      </c>
      <c r="G137" s="19">
        <f t="shared" si="12"/>
        <v>257377.22</v>
      </c>
      <c r="H137" s="20">
        <f t="shared" si="13"/>
        <v>0.29551888868749737</v>
      </c>
      <c r="I137" s="20">
        <f t="shared" si="10"/>
        <v>0.70448111131250268</v>
      </c>
      <c r="J137" s="20">
        <f t="shared" si="10"/>
        <v>0.23089968102072125</v>
      </c>
      <c r="K137" s="20">
        <f t="shared" si="14"/>
        <v>0.76910031897927877</v>
      </c>
    </row>
    <row r="138" spans="1:11" ht="14.25">
      <c r="A138" s="15">
        <v>42826</v>
      </c>
      <c r="B138" s="18">
        <v>30224.074489999999</v>
      </c>
      <c r="C138" s="18">
        <v>65436.601860000002</v>
      </c>
      <c r="D138" s="18">
        <v>58743.91</v>
      </c>
      <c r="E138" s="18">
        <v>177697.62400000001</v>
      </c>
      <c r="F138" s="19">
        <f t="shared" si="11"/>
        <v>95660.676349999994</v>
      </c>
      <c r="G138" s="19">
        <f t="shared" si="12"/>
        <v>236441.53400000001</v>
      </c>
      <c r="H138" s="20">
        <f t="shared" si="13"/>
        <v>0.31595087598395388</v>
      </c>
      <c r="I138" s="20">
        <f t="shared" si="10"/>
        <v>0.68404912401604623</v>
      </c>
      <c r="J138" s="20">
        <f t="shared" si="10"/>
        <v>0.24845004600587645</v>
      </c>
      <c r="K138" s="20">
        <f t="shared" si="14"/>
        <v>0.7515499539941235</v>
      </c>
    </row>
    <row r="139" spans="1:11" ht="14.25">
      <c r="A139" s="15">
        <v>42856</v>
      </c>
      <c r="B139" s="18">
        <v>34118.521270000005</v>
      </c>
      <c r="C139" s="18">
        <v>73675.073369999984</v>
      </c>
      <c r="D139" s="18">
        <v>66313.812999999995</v>
      </c>
      <c r="E139" s="18">
        <v>199926.948</v>
      </c>
      <c r="F139" s="19">
        <f t="shared" si="11"/>
        <v>107793.59464</v>
      </c>
      <c r="G139" s="19">
        <f t="shared" si="12"/>
        <v>266240.761</v>
      </c>
      <c r="H139" s="20">
        <f t="shared" si="13"/>
        <v>0.31651714913067125</v>
      </c>
      <c r="I139" s="20">
        <f t="shared" si="10"/>
        <v>0.6834828508693287</v>
      </c>
      <c r="J139" s="20">
        <f t="shared" si="10"/>
        <v>0.24907460732505943</v>
      </c>
      <c r="K139" s="20">
        <f t="shared" si="14"/>
        <v>0.75092539267494063</v>
      </c>
    </row>
    <row r="140" spans="1:11" ht="14.25">
      <c r="A140" s="15">
        <v>42887</v>
      </c>
      <c r="B140" s="18">
        <v>33392.899949999999</v>
      </c>
      <c r="C140" s="18">
        <v>74094.624630000006</v>
      </c>
      <c r="D140" s="18">
        <v>64902.858</v>
      </c>
      <c r="E140" s="18">
        <v>201199.927</v>
      </c>
      <c r="F140" s="19">
        <f t="shared" si="11"/>
        <v>107487.52458</v>
      </c>
      <c r="G140" s="19">
        <f t="shared" si="12"/>
        <v>266102.78499999997</v>
      </c>
      <c r="H140" s="20">
        <f t="shared" si="13"/>
        <v>0.31066768055623595</v>
      </c>
      <c r="I140" s="20">
        <f t="shared" si="10"/>
        <v>0.68933231944376416</v>
      </c>
      <c r="J140" s="20">
        <f t="shared" si="10"/>
        <v>0.24390146085844239</v>
      </c>
      <c r="K140" s="20">
        <f t="shared" si="14"/>
        <v>0.75609853914155767</v>
      </c>
    </row>
    <row r="141" spans="1:11" ht="14.25">
      <c r="A141" s="15">
        <v>42917</v>
      </c>
      <c r="B141" s="18">
        <v>32867.985220000002</v>
      </c>
      <c r="C141" s="18">
        <v>73160.6976</v>
      </c>
      <c r="D141" s="18">
        <v>63883.010999999999</v>
      </c>
      <c r="E141" s="18">
        <v>198682.481</v>
      </c>
      <c r="F141" s="19">
        <f t="shared" si="11"/>
        <v>106028.68282</v>
      </c>
      <c r="G141" s="19">
        <f t="shared" si="12"/>
        <v>262565.49199999997</v>
      </c>
      <c r="H141" s="20">
        <f t="shared" si="13"/>
        <v>0.30999145085861779</v>
      </c>
      <c r="I141" s="20">
        <f t="shared" si="10"/>
        <v>0.69000854914138221</v>
      </c>
      <c r="J141" s="20">
        <f t="shared" si="10"/>
        <v>0.24330314891493818</v>
      </c>
      <c r="K141" s="20">
        <f t="shared" si="14"/>
        <v>0.75669685108506191</v>
      </c>
    </row>
    <row r="142" spans="1:11" ht="14.25">
      <c r="A142" s="15">
        <v>42948</v>
      </c>
      <c r="B142" s="18">
        <v>35177.72956</v>
      </c>
      <c r="C142" s="18">
        <v>76780.188779999997</v>
      </c>
      <c r="D142" s="18">
        <v>68372.351999999999</v>
      </c>
      <c r="E142" s="18">
        <v>208299.62700000001</v>
      </c>
      <c r="F142" s="19">
        <f t="shared" si="11"/>
        <v>111957.91834</v>
      </c>
      <c r="G142" s="19">
        <f t="shared" si="12"/>
        <v>276671.97899999999</v>
      </c>
      <c r="H142" s="20">
        <f t="shared" si="13"/>
        <v>0.3142049270081132</v>
      </c>
      <c r="I142" s="20">
        <f t="shared" si="10"/>
        <v>0.68579507299188669</v>
      </c>
      <c r="J142" s="20">
        <f t="shared" si="10"/>
        <v>0.24712423804941952</v>
      </c>
      <c r="K142" s="20">
        <f t="shared" si="14"/>
        <v>0.75287576195058048</v>
      </c>
    </row>
    <row r="143" spans="1:11" ht="14.25">
      <c r="A143" s="15">
        <v>42979</v>
      </c>
      <c r="B143" s="18">
        <v>31127.715899999999</v>
      </c>
      <c r="C143" s="18">
        <v>71584.554529999994</v>
      </c>
      <c r="D143" s="18">
        <v>60500.74</v>
      </c>
      <c r="E143" s="18">
        <v>194378.68700000001</v>
      </c>
      <c r="F143" s="19">
        <f t="shared" si="11"/>
        <v>102712.27042999999</v>
      </c>
      <c r="G143" s="19">
        <f t="shared" si="12"/>
        <v>254879.427</v>
      </c>
      <c r="H143" s="20">
        <f t="shared" si="13"/>
        <v>0.30305742215302328</v>
      </c>
      <c r="I143" s="20">
        <f t="shared" si="10"/>
        <v>0.69694257784697677</v>
      </c>
      <c r="J143" s="20">
        <f t="shared" si="10"/>
        <v>0.23737004085465085</v>
      </c>
      <c r="K143" s="20">
        <f t="shared" si="14"/>
        <v>0.76262995914534915</v>
      </c>
    </row>
    <row r="144" spans="1:11" ht="14.25">
      <c r="A144" s="15">
        <v>43009</v>
      </c>
      <c r="B144" s="18">
        <v>33712.378960000002</v>
      </c>
      <c r="C144" s="18">
        <v>80881.652259999988</v>
      </c>
      <c r="D144" s="18">
        <v>65524.220999999998</v>
      </c>
      <c r="E144" s="18">
        <v>219639.68900000001</v>
      </c>
      <c r="F144" s="19">
        <f t="shared" si="11"/>
        <v>114594.03121999999</v>
      </c>
      <c r="G144" s="19">
        <f t="shared" si="12"/>
        <v>285163.91000000003</v>
      </c>
      <c r="H144" s="20">
        <f t="shared" si="13"/>
        <v>0.29418965892977689</v>
      </c>
      <c r="I144" s="20">
        <f t="shared" si="10"/>
        <v>0.70581034107022311</v>
      </c>
      <c r="J144" s="20">
        <f t="shared" si="10"/>
        <v>0.22977739714678477</v>
      </c>
      <c r="K144" s="20">
        <f t="shared" si="14"/>
        <v>0.7702226028532152</v>
      </c>
    </row>
    <row r="145" spans="1:11" ht="14.25">
      <c r="A145" s="15">
        <v>43040</v>
      </c>
      <c r="B145" s="18">
        <v>31019.679110000001</v>
      </c>
      <c r="C145" s="18">
        <v>75016.722570000013</v>
      </c>
      <c r="D145" s="18">
        <v>60264.962999999996</v>
      </c>
      <c r="E145" s="18">
        <v>203673.27299999999</v>
      </c>
      <c r="F145" s="19">
        <f t="shared" si="11"/>
        <v>106036.40168000001</v>
      </c>
      <c r="G145" s="19">
        <f t="shared" si="12"/>
        <v>263938.23599999998</v>
      </c>
      <c r="H145" s="20">
        <f t="shared" si="13"/>
        <v>0.29253802108083754</v>
      </c>
      <c r="I145" s="20">
        <f t="shared" si="10"/>
        <v>0.70746197891916252</v>
      </c>
      <c r="J145" s="20">
        <f t="shared" si="10"/>
        <v>0.2283297937931206</v>
      </c>
      <c r="K145" s="20">
        <f t="shared" si="14"/>
        <v>0.77167020620687943</v>
      </c>
    </row>
    <row r="146" spans="1:11" ht="14.25">
      <c r="A146" s="40">
        <v>43070</v>
      </c>
      <c r="B146" s="43">
        <v>30353.278750000001</v>
      </c>
      <c r="C146" s="43">
        <v>65867.792929999996</v>
      </c>
      <c r="D146" s="43">
        <v>58995.572</v>
      </c>
      <c r="E146" s="43">
        <v>178718.29499999998</v>
      </c>
      <c r="F146" s="43">
        <f t="shared" si="11"/>
        <v>96221.071679999994</v>
      </c>
      <c r="G146" s="43">
        <f t="shared" si="12"/>
        <v>237713.86699999997</v>
      </c>
      <c r="H146" s="44">
        <f t="shared" si="13"/>
        <v>0.31545355107813744</v>
      </c>
      <c r="I146" s="44">
        <f t="shared" si="10"/>
        <v>0.68454644892186256</v>
      </c>
      <c r="J146" s="44">
        <f t="shared" si="10"/>
        <v>0.24817892512766201</v>
      </c>
      <c r="K146" s="44">
        <f t="shared" si="14"/>
        <v>0.75182107487233807</v>
      </c>
    </row>
    <row r="148" spans="1:11" ht="14.25">
      <c r="A148" s="8" t="s">
        <v>60</v>
      </c>
    </row>
    <row r="149" spans="1:11" ht="14.25">
      <c r="A149" s="8" t="s">
        <v>2</v>
      </c>
    </row>
    <row r="154" spans="1:11" ht="14.25">
      <c r="B154" s="8"/>
      <c r="C154" s="8"/>
      <c r="D154" s="8"/>
      <c r="E154" s="8"/>
      <c r="F154" s="8"/>
    </row>
    <row r="155" spans="1:11" ht="14.25">
      <c r="B155" s="8"/>
      <c r="C155" s="8"/>
      <c r="D155" s="8"/>
      <c r="E155" s="8"/>
      <c r="F155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Graf_81</vt:lpstr>
      <vt:lpstr>Graf_82</vt:lpstr>
      <vt:lpstr>Graf_83</vt:lpstr>
      <vt:lpstr>Graf_84</vt:lpstr>
      <vt:lpstr>Graf_85</vt:lpstr>
      <vt:lpstr>Graf_86</vt:lpstr>
      <vt:lpstr>Graf_87</vt:lpstr>
      <vt:lpstr>Graf_88</vt:lpstr>
      <vt:lpstr>Graf_89</vt:lpstr>
      <vt:lpstr>Graf_90</vt:lpstr>
      <vt:lpstr>Graf_91</vt:lpstr>
      <vt:lpstr>Graf_92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Bukovina Jaroslav</cp:lastModifiedBy>
  <dcterms:created xsi:type="dcterms:W3CDTF">2018-08-03T07:26:53Z</dcterms:created>
  <dcterms:modified xsi:type="dcterms:W3CDTF">2018-10-11T12:02:16Z</dcterms:modified>
</cp:coreProperties>
</file>