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IFP_NEW\1_DANE\1_6_Analyzy\07_Danovy report\2018\grafy_report\"/>
    </mc:Choice>
  </mc:AlternateContent>
  <bookViews>
    <workbookView xWindow="0" yWindow="0" windowWidth="20490" windowHeight="8385" tabRatio="879"/>
  </bookViews>
  <sheets>
    <sheet name="Graf_1" sheetId="4" r:id="rId1"/>
    <sheet name="Graf_2" sheetId="7" r:id="rId2"/>
    <sheet name="Graf_3" sheetId="37" r:id="rId3"/>
    <sheet name="Graf_4" sheetId="6" r:id="rId4"/>
    <sheet name="Graf_5" sheetId="9" r:id="rId5"/>
    <sheet name="Graf_6" sheetId="10" r:id="rId6"/>
    <sheet name="Graf_7" sheetId="11" r:id="rId7"/>
    <sheet name="Graf_8" sheetId="12" r:id="rId8"/>
    <sheet name="Graf_9" sheetId="13" r:id="rId9"/>
    <sheet name="Graf_10" sheetId="14" r:id="rId10"/>
    <sheet name="Graf_11" sheetId="17" r:id="rId11"/>
    <sheet name="Graf_12" sheetId="35" r:id="rId12"/>
    <sheet name="Graf_13" sheetId="19" r:id="rId13"/>
    <sheet name="Graf_14" sheetId="20" r:id="rId14"/>
    <sheet name="Graf_15" sheetId="21" r:id="rId15"/>
    <sheet name="Graf_16" sheetId="22" r:id="rId16"/>
    <sheet name="Graf_17" sheetId="23" r:id="rId17"/>
    <sheet name="Graf_18" sheetId="24" r:id="rId18"/>
    <sheet name="Graf_19" sheetId="25" r:id="rId19"/>
    <sheet name="Graf_20" sheetId="28" r:id="rId20"/>
    <sheet name="Graf_21" sheetId="29" r:id="rId21"/>
    <sheet name="Graf_22" sheetId="30" r:id="rId22"/>
    <sheet name="Graf_23" sheetId="31" r:id="rId23"/>
    <sheet name="Graf_24" sheetId="42" r:id="rId24"/>
    <sheet name="Graf_25" sheetId="43" r:id="rId25"/>
    <sheet name="Graf_26" sheetId="44" r:id="rId26"/>
    <sheet name="Graf_27" sheetId="45" r:id="rId27"/>
    <sheet name="Graf_28" sheetId="1" r:id="rId28"/>
    <sheet name="Graf_29" sheetId="41" r:id="rId29"/>
    <sheet name="Graf_30" sheetId="38" r:id="rId30"/>
    <sheet name="Graf_31" sheetId="39" r:id="rId31"/>
    <sheet name="Graf_32" sheetId="40" r:id="rId32"/>
  </sheets>
  <definedNames>
    <definedName name="_ftn1" localSheetId="11">Graf_12!#REF!</definedName>
    <definedName name="_ftn1" localSheetId="7">Graf_8!$A$6</definedName>
    <definedName name="_ftnref1" localSheetId="11">Graf_12!#REF!</definedName>
    <definedName name="_ftnref1" localSheetId="7">Graf_8!$A$1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5" l="1"/>
  <c r="M14" i="45"/>
  <c r="L14" i="45"/>
  <c r="K14" i="45"/>
  <c r="J14" i="45"/>
  <c r="I14" i="45"/>
  <c r="H14" i="45"/>
  <c r="G14" i="45"/>
  <c r="F14" i="45"/>
  <c r="E14" i="45"/>
  <c r="D14" i="45"/>
  <c r="C14" i="45"/>
  <c r="B14" i="45"/>
  <c r="N13" i="45"/>
  <c r="M13" i="45"/>
  <c r="L13" i="45"/>
  <c r="K13" i="45"/>
  <c r="J13" i="45"/>
  <c r="I13" i="45"/>
  <c r="H13" i="45"/>
  <c r="G13" i="45"/>
  <c r="F13" i="45"/>
  <c r="E13" i="45"/>
  <c r="D13" i="45"/>
  <c r="C13" i="45"/>
  <c r="B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B10" i="45"/>
  <c r="N9" i="45"/>
  <c r="M9" i="45"/>
  <c r="L9" i="45"/>
  <c r="K9" i="45"/>
  <c r="J9" i="45"/>
  <c r="I9" i="45"/>
  <c r="H9" i="45"/>
  <c r="G9" i="45"/>
  <c r="F9" i="45"/>
  <c r="E9" i="45"/>
  <c r="D9" i="45"/>
  <c r="C9" i="45"/>
  <c r="B9" i="45"/>
  <c r="N8" i="45"/>
  <c r="M8" i="45"/>
  <c r="L8" i="45"/>
  <c r="K8" i="45"/>
  <c r="J8" i="45"/>
  <c r="I8" i="45"/>
  <c r="H8" i="45"/>
  <c r="G8" i="45"/>
  <c r="F8" i="45"/>
  <c r="E8" i="45"/>
  <c r="D8" i="45"/>
  <c r="C8" i="45"/>
  <c r="B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N6" i="45"/>
  <c r="M6" i="45"/>
  <c r="L6" i="45"/>
  <c r="K6" i="45"/>
  <c r="J6" i="45"/>
  <c r="I6" i="45"/>
  <c r="H6" i="45"/>
  <c r="G6" i="45"/>
  <c r="F6" i="45"/>
  <c r="E6" i="45"/>
  <c r="D6" i="45"/>
  <c r="C6" i="45"/>
  <c r="B6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N4" i="45"/>
  <c r="M4" i="45"/>
  <c r="L4" i="45"/>
  <c r="K4" i="45"/>
  <c r="J4" i="45"/>
  <c r="I4" i="45"/>
  <c r="H4" i="45"/>
  <c r="G4" i="45"/>
  <c r="F4" i="45"/>
  <c r="E4" i="45"/>
  <c r="D4" i="45"/>
  <c r="C4" i="45"/>
  <c r="B4" i="45"/>
  <c r="N3" i="45"/>
  <c r="N15" i="45" s="1"/>
  <c r="M3" i="45"/>
  <c r="M15" i="45" s="1"/>
  <c r="L3" i="45"/>
  <c r="L15" i="45" s="1"/>
  <c r="K3" i="45"/>
  <c r="K15" i="45" s="1"/>
  <c r="J3" i="45"/>
  <c r="J15" i="45" s="1"/>
  <c r="I3" i="45"/>
  <c r="I15" i="45" s="1"/>
  <c r="H3" i="45"/>
  <c r="H15" i="45" s="1"/>
  <c r="G3" i="45"/>
  <c r="G15" i="45" s="1"/>
  <c r="F3" i="45"/>
  <c r="F15" i="45" s="1"/>
  <c r="E3" i="45"/>
  <c r="E15" i="45" s="1"/>
  <c r="D3" i="45"/>
  <c r="D15" i="45" s="1"/>
  <c r="C3" i="45"/>
  <c r="C15" i="45" s="1"/>
  <c r="B3" i="45"/>
  <c r="B15" i="45" s="1"/>
  <c r="E13" i="17" l="1"/>
  <c r="E16" i="17" s="1"/>
  <c r="D13" i="17"/>
  <c r="D16" i="17" s="1"/>
  <c r="C13" i="17"/>
  <c r="C16" i="17" s="1"/>
  <c r="B13" i="17"/>
  <c r="B16" i="17" s="1"/>
  <c r="E12" i="17"/>
  <c r="E15" i="17" s="1"/>
  <c r="D12" i="17"/>
  <c r="D15" i="17" s="1"/>
  <c r="C12" i="17"/>
  <c r="C15" i="17" s="1"/>
  <c r="B12" i="17"/>
  <c r="B15" i="17" s="1"/>
  <c r="C4" i="14" l="1"/>
  <c r="D3" i="44" l="1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H5" i="43"/>
  <c r="H4" i="43"/>
  <c r="H3" i="43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C16" i="41" l="1"/>
  <c r="K16" i="41"/>
  <c r="G17" i="41"/>
  <c r="C18" i="41"/>
  <c r="K18" i="41"/>
  <c r="G19" i="41"/>
  <c r="C20" i="41"/>
  <c r="K20" i="41"/>
  <c r="G21" i="41"/>
  <c r="B21" i="41"/>
  <c r="N3" i="41"/>
  <c r="N16" i="41" s="1"/>
  <c r="M3" i="41"/>
  <c r="M16" i="41" s="1"/>
  <c r="L3" i="41"/>
  <c r="L16" i="41" s="1"/>
  <c r="K3" i="41"/>
  <c r="K17" i="41" s="1"/>
  <c r="J3" i="41"/>
  <c r="J17" i="41" s="1"/>
  <c r="I3" i="41"/>
  <c r="I16" i="41" s="1"/>
  <c r="H3" i="41"/>
  <c r="H16" i="41" s="1"/>
  <c r="G3" i="41"/>
  <c r="G16" i="41" s="1"/>
  <c r="F3" i="41"/>
  <c r="F16" i="41" s="1"/>
  <c r="E3" i="41"/>
  <c r="E16" i="41" s="1"/>
  <c r="D3" i="41"/>
  <c r="D16" i="41" s="1"/>
  <c r="C3" i="41"/>
  <c r="C17" i="41" s="1"/>
  <c r="B3" i="41"/>
  <c r="B20" i="41" s="1"/>
  <c r="N5" i="40"/>
  <c r="N8" i="40" s="1"/>
  <c r="K5" i="40"/>
  <c r="K9" i="40" s="1"/>
  <c r="G5" i="40"/>
  <c r="G9" i="40" s="1"/>
  <c r="C5" i="40"/>
  <c r="C9" i="40" s="1"/>
  <c r="N7" i="39"/>
  <c r="N11" i="39" s="1"/>
  <c r="L7" i="39"/>
  <c r="L13" i="39" s="1"/>
  <c r="J7" i="39"/>
  <c r="J12" i="39" s="1"/>
  <c r="H7" i="39"/>
  <c r="H11" i="39" s="1"/>
  <c r="F7" i="39"/>
  <c r="F11" i="39" s="1"/>
  <c r="D7" i="39"/>
  <c r="D12" i="39" s="1"/>
  <c r="B7" i="39"/>
  <c r="B11" i="39" s="1"/>
  <c r="N12" i="38"/>
  <c r="N21" i="38" s="1"/>
  <c r="J12" i="38"/>
  <c r="J21" i="38" s="1"/>
  <c r="I12" i="38"/>
  <c r="I21" i="38" s="1"/>
  <c r="F12" i="38"/>
  <c r="F19" i="38" s="1"/>
  <c r="B12" i="38"/>
  <c r="B23" i="38" s="1"/>
  <c r="N19" i="38" l="1"/>
  <c r="N9" i="40"/>
  <c r="N21" i="41"/>
  <c r="F21" i="41"/>
  <c r="J20" i="41"/>
  <c r="N19" i="41"/>
  <c r="F19" i="41"/>
  <c r="J18" i="41"/>
  <c r="N17" i="41"/>
  <c r="F17" i="41"/>
  <c r="J16" i="41"/>
  <c r="J22" i="38"/>
  <c r="B17" i="41"/>
  <c r="K21" i="41"/>
  <c r="C21" i="41"/>
  <c r="G20" i="41"/>
  <c r="K19" i="41"/>
  <c r="C19" i="41"/>
  <c r="G18" i="41"/>
  <c r="N12" i="39"/>
  <c r="B18" i="41"/>
  <c r="J21" i="41"/>
  <c r="N20" i="41"/>
  <c r="F20" i="41"/>
  <c r="F14" i="41" s="1"/>
  <c r="J19" i="41"/>
  <c r="J14" i="41" s="1"/>
  <c r="N18" i="41"/>
  <c r="F18" i="41"/>
  <c r="L11" i="39"/>
  <c r="G8" i="40"/>
  <c r="N18" i="38"/>
  <c r="F23" i="38"/>
  <c r="L12" i="39"/>
  <c r="D11" i="39"/>
  <c r="C8" i="40"/>
  <c r="J17" i="38"/>
  <c r="N13" i="39"/>
  <c r="H12" i="39"/>
  <c r="N10" i="39"/>
  <c r="B19" i="41"/>
  <c r="M21" i="41"/>
  <c r="I21" i="41"/>
  <c r="E21" i="41"/>
  <c r="M20" i="41"/>
  <c r="I20" i="41"/>
  <c r="E20" i="41"/>
  <c r="M19" i="41"/>
  <c r="I19" i="41"/>
  <c r="E19" i="41"/>
  <c r="M18" i="41"/>
  <c r="I18" i="41"/>
  <c r="E18" i="41"/>
  <c r="M17" i="41"/>
  <c r="I17" i="41"/>
  <c r="I14" i="41" s="1"/>
  <c r="E17" i="41"/>
  <c r="J16" i="38"/>
  <c r="H13" i="39"/>
  <c r="D10" i="39"/>
  <c r="B16" i="41"/>
  <c r="L21" i="41"/>
  <c r="H21" i="41"/>
  <c r="D21" i="41"/>
  <c r="L20" i="41"/>
  <c r="H20" i="41"/>
  <c r="D20" i="41"/>
  <c r="L19" i="41"/>
  <c r="H19" i="41"/>
  <c r="D19" i="41"/>
  <c r="L18" i="41"/>
  <c r="H18" i="41"/>
  <c r="D18" i="41"/>
  <c r="L17" i="41"/>
  <c r="L14" i="41" s="1"/>
  <c r="H17" i="41"/>
  <c r="D17" i="41"/>
  <c r="I15" i="38"/>
  <c r="J13" i="39"/>
  <c r="F10" i="39"/>
  <c r="F15" i="38"/>
  <c r="J19" i="38"/>
  <c r="J18" i="38"/>
  <c r="I17" i="38"/>
  <c r="F16" i="38"/>
  <c r="N23" i="38"/>
  <c r="E12" i="38"/>
  <c r="E23" i="38" s="1"/>
  <c r="N15" i="38"/>
  <c r="B16" i="38"/>
  <c r="I19" i="38"/>
  <c r="F18" i="38"/>
  <c r="F17" i="38"/>
  <c r="N20" i="38"/>
  <c r="J23" i="38"/>
  <c r="D13" i="39"/>
  <c r="F12" i="39"/>
  <c r="J11" i="39"/>
  <c r="L10" i="39"/>
  <c r="G12" i="38"/>
  <c r="G18" i="38" s="1"/>
  <c r="J15" i="38"/>
  <c r="B17" i="38"/>
  <c r="N17" i="38"/>
  <c r="N16" i="38"/>
  <c r="N22" i="38"/>
  <c r="I23" i="38"/>
  <c r="H10" i="39"/>
  <c r="K8" i="40"/>
  <c r="D12" i="38"/>
  <c r="H12" i="38"/>
  <c r="H15" i="38" s="1"/>
  <c r="L12" i="38"/>
  <c r="M12" i="38"/>
  <c r="I18" i="38"/>
  <c r="I16" i="38"/>
  <c r="B13" i="39"/>
  <c r="B12" i="39"/>
  <c r="E5" i="40"/>
  <c r="E9" i="40" s="1"/>
  <c r="I5" i="40"/>
  <c r="I9" i="40" s="1"/>
  <c r="M5" i="40"/>
  <c r="M9" i="40" s="1"/>
  <c r="I22" i="38"/>
  <c r="B10" i="39"/>
  <c r="F13" i="39"/>
  <c r="J10" i="39"/>
  <c r="B18" i="38"/>
  <c r="C12" i="38"/>
  <c r="K12" i="38"/>
  <c r="K15" i="38" s="1"/>
  <c r="B15" i="38"/>
  <c r="B19" i="38"/>
  <c r="C14" i="41"/>
  <c r="G14" i="41"/>
  <c r="K14" i="41"/>
  <c r="N14" i="41"/>
  <c r="E7" i="39"/>
  <c r="E10" i="39" s="1"/>
  <c r="I7" i="39"/>
  <c r="M7" i="39"/>
  <c r="D5" i="40"/>
  <c r="H5" i="40"/>
  <c r="H9" i="40" s="1"/>
  <c r="L5" i="40"/>
  <c r="C7" i="39"/>
  <c r="G7" i="39"/>
  <c r="G10" i="39" s="1"/>
  <c r="K7" i="39"/>
  <c r="K10" i="39" s="1"/>
  <c r="B5" i="40"/>
  <c r="F5" i="40"/>
  <c r="F9" i="40" s="1"/>
  <c r="J5" i="40"/>
  <c r="J9" i="40" s="1"/>
  <c r="I8" i="40" l="1"/>
  <c r="D14" i="41"/>
  <c r="B14" i="41"/>
  <c r="G17" i="38"/>
  <c r="M8" i="40"/>
  <c r="E8" i="40"/>
  <c r="E18" i="38"/>
  <c r="E17" i="38"/>
  <c r="G16" i="38"/>
  <c r="G15" i="38"/>
  <c r="G19" i="38"/>
  <c r="G23" i="38"/>
  <c r="E19" i="38"/>
  <c r="E16" i="38"/>
  <c r="E15" i="38"/>
  <c r="C11" i="39"/>
  <c r="C12" i="39"/>
  <c r="C13" i="39"/>
  <c r="M11" i="39"/>
  <c r="M12" i="39"/>
  <c r="M13" i="39"/>
  <c r="C23" i="38"/>
  <c r="C16" i="38"/>
  <c r="C17" i="38"/>
  <c r="C18" i="38"/>
  <c r="C19" i="38"/>
  <c r="L22" i="38"/>
  <c r="L23" i="38"/>
  <c r="L16" i="38"/>
  <c r="L17" i="38"/>
  <c r="L18" i="38"/>
  <c r="L19" i="38"/>
  <c r="L21" i="38"/>
  <c r="L20" i="38"/>
  <c r="D23" i="38"/>
  <c r="D16" i="38"/>
  <c r="D17" i="38"/>
  <c r="D18" i="38"/>
  <c r="D19" i="38"/>
  <c r="F8" i="40"/>
  <c r="B9" i="40"/>
  <c r="B8" i="40"/>
  <c r="L9" i="40"/>
  <c r="L8" i="40"/>
  <c r="I11" i="39"/>
  <c r="I12" i="39"/>
  <c r="I13" i="39"/>
  <c r="M21" i="38"/>
  <c r="M22" i="38"/>
  <c r="M20" i="38"/>
  <c r="M23" i="38"/>
  <c r="M17" i="38"/>
  <c r="M19" i="38"/>
  <c r="M16" i="38"/>
  <c r="M18" i="38"/>
  <c r="C15" i="38"/>
  <c r="K11" i="39"/>
  <c r="K12" i="39"/>
  <c r="K13" i="39"/>
  <c r="E11" i="39"/>
  <c r="E12" i="39"/>
  <c r="E13" i="39"/>
  <c r="M10" i="39"/>
  <c r="H23" i="38"/>
  <c r="H16" i="38"/>
  <c r="H17" i="38"/>
  <c r="H18" i="38"/>
  <c r="H19" i="38"/>
  <c r="H8" i="40"/>
  <c r="G11" i="39"/>
  <c r="G12" i="39"/>
  <c r="G13" i="39"/>
  <c r="D9" i="40"/>
  <c r="D8" i="40"/>
  <c r="K23" i="38"/>
  <c r="K16" i="38"/>
  <c r="K17" i="38"/>
  <c r="K18" i="38"/>
  <c r="K19" i="38"/>
  <c r="K22" i="38"/>
  <c r="K21" i="38"/>
  <c r="I10" i="39"/>
  <c r="L15" i="38"/>
  <c r="D15" i="38"/>
  <c r="J8" i="40"/>
  <c r="C10" i="39"/>
  <c r="M15" i="38"/>
  <c r="M14" i="41"/>
  <c r="H14" i="41"/>
  <c r="E14" i="41"/>
  <c r="O7" i="37" l="1"/>
  <c r="N7" i="37"/>
  <c r="M7" i="37"/>
  <c r="L7" i="37"/>
  <c r="K7" i="37"/>
  <c r="J7" i="37"/>
  <c r="I7" i="37"/>
  <c r="H7" i="37"/>
  <c r="G7" i="37"/>
  <c r="F7" i="37"/>
  <c r="E7" i="37"/>
  <c r="D7" i="37"/>
  <c r="C7" i="37"/>
  <c r="B6" i="35" l="1"/>
  <c r="C6" i="35"/>
  <c r="D6" i="35"/>
  <c r="E6" i="35"/>
  <c r="F6" i="35"/>
  <c r="G6" i="35"/>
  <c r="B8" i="31" l="1"/>
  <c r="D4" i="31"/>
  <c r="E4" i="31"/>
  <c r="F4" i="31"/>
  <c r="D5" i="31"/>
  <c r="E5" i="31"/>
  <c r="F5" i="31"/>
  <c r="D6" i="31"/>
  <c r="E6" i="31"/>
  <c r="F6" i="31"/>
  <c r="D9" i="31"/>
  <c r="E9" i="31"/>
  <c r="F9" i="31"/>
  <c r="D7" i="31"/>
  <c r="E7" i="31"/>
  <c r="F7" i="31"/>
  <c r="D10" i="31"/>
  <c r="E10" i="31"/>
  <c r="F10" i="31"/>
  <c r="D11" i="31"/>
  <c r="E11" i="31"/>
  <c r="F11" i="31"/>
  <c r="D12" i="31"/>
  <c r="E12" i="31"/>
  <c r="F12" i="31"/>
  <c r="C12" i="31"/>
  <c r="C11" i="31"/>
  <c r="C10" i="31"/>
  <c r="C8" i="31" s="1"/>
  <c r="C7" i="31"/>
  <c r="C9" i="31"/>
  <c r="C6" i="31"/>
  <c r="C5" i="31"/>
  <c r="C4" i="31"/>
  <c r="D8" i="31" l="1"/>
  <c r="F8" i="31"/>
  <c r="E8" i="31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D4" i="29"/>
  <c r="E4" i="29"/>
  <c r="F4" i="29"/>
  <c r="D5" i="29"/>
  <c r="E5" i="29"/>
  <c r="F5" i="29"/>
  <c r="D6" i="29"/>
  <c r="E6" i="29"/>
  <c r="F6" i="29"/>
  <c r="D7" i="29"/>
  <c r="E7" i="29"/>
  <c r="F7" i="29"/>
  <c r="D8" i="29"/>
  <c r="E8" i="29"/>
  <c r="F8" i="29"/>
  <c r="C8" i="29"/>
  <c r="C7" i="29"/>
  <c r="C6" i="29"/>
  <c r="C5" i="29"/>
  <c r="C4" i="29"/>
  <c r="D7" i="14"/>
  <c r="E7" i="14"/>
  <c r="F7" i="14"/>
  <c r="C7" i="14"/>
  <c r="D6" i="14"/>
  <c r="E6" i="14"/>
  <c r="F6" i="14"/>
  <c r="C6" i="14"/>
  <c r="D5" i="14"/>
  <c r="E5" i="14"/>
  <c r="F5" i="14"/>
  <c r="C5" i="14"/>
  <c r="D4" i="14"/>
  <c r="E4" i="14"/>
  <c r="F4" i="14"/>
  <c r="F8" i="10" l="1"/>
  <c r="E8" i="10"/>
  <c r="D8" i="10"/>
  <c r="C8" i="10"/>
  <c r="B8" i="10"/>
  <c r="I8" i="9"/>
  <c r="E8" i="9"/>
  <c r="D8" i="9"/>
  <c r="F8" i="9" s="1"/>
  <c r="I7" i="9"/>
  <c r="E7" i="9"/>
  <c r="D7" i="9"/>
  <c r="F7" i="9" s="1"/>
  <c r="I6" i="9"/>
  <c r="E6" i="9"/>
  <c r="D6" i="9"/>
  <c r="F6" i="9" s="1"/>
  <c r="I5" i="9"/>
  <c r="E5" i="9"/>
  <c r="D5" i="9"/>
  <c r="F5" i="9" s="1"/>
  <c r="I4" i="9"/>
  <c r="E4" i="9"/>
  <c r="D4" i="9"/>
  <c r="F4" i="9" s="1"/>
  <c r="L3" i="10" l="1"/>
  <c r="L4" i="10"/>
  <c r="L5" i="10"/>
  <c r="L6" i="10"/>
  <c r="L7" i="10"/>
  <c r="J3" i="10"/>
  <c r="J5" i="10"/>
  <c r="J7" i="10"/>
  <c r="J4" i="10"/>
  <c r="J6" i="10"/>
  <c r="K3" i="10"/>
  <c r="K4" i="10"/>
  <c r="K5" i="10"/>
  <c r="K6" i="10"/>
  <c r="K7" i="10"/>
  <c r="I6" i="10"/>
  <c r="I4" i="10"/>
  <c r="I7" i="10"/>
  <c r="I3" i="10"/>
  <c r="I5" i="10"/>
  <c r="M5" i="10"/>
  <c r="M3" i="10"/>
  <c r="M4" i="10"/>
  <c r="M6" i="10"/>
  <c r="M15" i="7"/>
  <c r="D16" i="7"/>
  <c r="B17" i="7"/>
  <c r="F17" i="7"/>
  <c r="N17" i="7"/>
  <c r="B18" i="7"/>
  <c r="E18" i="7"/>
  <c r="J18" i="7"/>
  <c r="M18" i="7"/>
  <c r="F14" i="7"/>
  <c r="I14" i="7"/>
  <c r="N14" i="7"/>
  <c r="N10" i="7"/>
  <c r="N11" i="7" s="1"/>
  <c r="M10" i="7"/>
  <c r="L10" i="7"/>
  <c r="K10" i="7"/>
  <c r="J10" i="7"/>
  <c r="J11" i="7" s="1"/>
  <c r="I10" i="7"/>
  <c r="H10" i="7"/>
  <c r="G10" i="7"/>
  <c r="F10" i="7"/>
  <c r="F11" i="7" s="1"/>
  <c r="E10" i="7"/>
  <c r="D10" i="7"/>
  <c r="C10" i="7"/>
  <c r="B10" i="7"/>
  <c r="B11" i="7" s="1"/>
  <c r="N8" i="7"/>
  <c r="N15" i="7" s="1"/>
  <c r="M8" i="7"/>
  <c r="M16" i="7" s="1"/>
  <c r="L8" i="7"/>
  <c r="L17" i="7" s="1"/>
  <c r="K8" i="7"/>
  <c r="K18" i="7" s="1"/>
  <c r="J8" i="7"/>
  <c r="J15" i="7" s="1"/>
  <c r="I8" i="7"/>
  <c r="I16" i="7" s="1"/>
  <c r="H8" i="7"/>
  <c r="H17" i="7" s="1"/>
  <c r="G8" i="7"/>
  <c r="G11" i="7" s="1"/>
  <c r="F8" i="7"/>
  <c r="F15" i="7" s="1"/>
  <c r="E8" i="7"/>
  <c r="E16" i="7" s="1"/>
  <c r="D8" i="7"/>
  <c r="D17" i="7" s="1"/>
  <c r="C8" i="7"/>
  <c r="C18" i="7" s="1"/>
  <c r="B8" i="7"/>
  <c r="B15" i="7" s="1"/>
  <c r="M14" i="7" l="1"/>
  <c r="E14" i="7"/>
  <c r="I18" i="7"/>
  <c r="L16" i="7"/>
  <c r="I15" i="7"/>
  <c r="J14" i="7"/>
  <c r="N18" i="7"/>
  <c r="F18" i="7"/>
  <c r="J17" i="7"/>
  <c r="H16" i="7"/>
  <c r="E15" i="7"/>
  <c r="F19" i="7"/>
  <c r="G17" i="7"/>
  <c r="C17" i="7"/>
  <c r="C11" i="7"/>
  <c r="K11" i="7"/>
  <c r="K16" i="7"/>
  <c r="C16" i="7"/>
  <c r="D15" i="7"/>
  <c r="D11" i="7"/>
  <c r="H11" i="7"/>
  <c r="L11" i="7"/>
  <c r="L14" i="7"/>
  <c r="H14" i="7"/>
  <c r="D14" i="7"/>
  <c r="L18" i="7"/>
  <c r="H18" i="7"/>
  <c r="D18" i="7"/>
  <c r="M17" i="7"/>
  <c r="M19" i="7" s="1"/>
  <c r="I17" i="7"/>
  <c r="I19" i="7" s="1"/>
  <c r="E17" i="7"/>
  <c r="E19" i="7" s="1"/>
  <c r="N16" i="7"/>
  <c r="N19" i="7" s="1"/>
  <c r="J16" i="7"/>
  <c r="F16" i="7"/>
  <c r="B16" i="7"/>
  <c r="B19" i="7" s="1"/>
  <c r="K15" i="7"/>
  <c r="G15" i="7"/>
  <c r="C15" i="7"/>
  <c r="J19" i="7"/>
  <c r="K17" i="7"/>
  <c r="G16" i="7"/>
  <c r="L15" i="7"/>
  <c r="H15" i="7"/>
  <c r="B14" i="7"/>
  <c r="K14" i="7"/>
  <c r="G14" i="7"/>
  <c r="C14" i="7"/>
  <c r="G18" i="7"/>
  <c r="E11" i="7"/>
  <c r="I11" i="7"/>
  <c r="M11" i="7"/>
  <c r="L19" i="7" l="1"/>
  <c r="G19" i="7"/>
  <c r="D19" i="7"/>
  <c r="C19" i="7"/>
  <c r="K19" i="7"/>
  <c r="H19" i="7"/>
  <c r="K16" i="6" l="1"/>
  <c r="M15" i="6" l="1"/>
  <c r="N15" i="6"/>
  <c r="O15" i="6"/>
  <c r="C15" i="1" l="1"/>
  <c r="K15" i="1"/>
  <c r="G15" i="1"/>
  <c r="D15" i="1"/>
  <c r="L15" i="1"/>
  <c r="H15" i="1"/>
  <c r="J15" i="1"/>
  <c r="M15" i="1"/>
  <c r="E15" i="1"/>
  <c r="N15" i="1"/>
  <c r="F15" i="1"/>
  <c r="I15" i="1"/>
  <c r="B15" i="1"/>
  <c r="C15" i="6" l="1"/>
  <c r="D15" i="6"/>
  <c r="E15" i="6"/>
  <c r="F15" i="6"/>
  <c r="G15" i="6"/>
  <c r="H15" i="6"/>
  <c r="I15" i="6"/>
  <c r="J15" i="6"/>
  <c r="K15" i="6"/>
  <c r="K17" i="6" s="1"/>
  <c r="L15" i="6"/>
  <c r="J16" i="6" l="1"/>
  <c r="J17" i="6" s="1"/>
  <c r="L10" i="4"/>
  <c r="M10" i="4"/>
  <c r="N10" i="4"/>
  <c r="L8" i="4"/>
  <c r="M8" i="4"/>
  <c r="N8" i="4"/>
  <c r="L16" i="6" l="1"/>
  <c r="L17" i="6" s="1"/>
  <c r="H16" i="6"/>
  <c r="H17" i="6" s="1"/>
  <c r="F16" i="6"/>
  <c r="F17" i="6" s="1"/>
  <c r="I16" i="6"/>
  <c r="I17" i="6" s="1"/>
  <c r="N16" i="6"/>
  <c r="N17" i="6" s="1"/>
  <c r="O16" i="6"/>
  <c r="O17" i="6" s="1"/>
  <c r="G16" i="6"/>
  <c r="G17" i="6" s="1"/>
  <c r="M16" i="6"/>
  <c r="M17" i="6" s="1"/>
  <c r="C16" i="6"/>
  <c r="C17" i="6" s="1"/>
  <c r="D16" i="6"/>
  <c r="D17" i="6" s="1"/>
  <c r="E16" i="6"/>
  <c r="E17" i="6" s="1"/>
  <c r="L11" i="4"/>
  <c r="N11" i="4"/>
  <c r="M11" i="4"/>
  <c r="K10" i="4" l="1"/>
  <c r="J10" i="4"/>
  <c r="I10" i="4"/>
  <c r="H10" i="4"/>
  <c r="G10" i="4"/>
  <c r="F10" i="4"/>
  <c r="E10" i="4"/>
  <c r="D10" i="4"/>
  <c r="C10" i="4"/>
  <c r="B10" i="4"/>
  <c r="K8" i="4"/>
  <c r="J8" i="4"/>
  <c r="I8" i="4"/>
  <c r="H8" i="4"/>
  <c r="G8" i="4"/>
  <c r="F8" i="4"/>
  <c r="E8" i="4"/>
  <c r="D8" i="4"/>
  <c r="C8" i="4"/>
  <c r="B8" i="4"/>
  <c r="E11" i="4" l="1"/>
  <c r="I11" i="4"/>
  <c r="B11" i="4"/>
  <c r="F11" i="4"/>
  <c r="J11" i="4"/>
  <c r="C11" i="4"/>
  <c r="G11" i="4"/>
  <c r="K11" i="4"/>
  <c r="D11" i="4"/>
  <c r="H11" i="4"/>
</calcChain>
</file>

<file path=xl/sharedStrings.xml><?xml version="1.0" encoding="utf-8"?>
<sst xmlns="http://schemas.openxmlformats.org/spreadsheetml/2006/main" count="548" uniqueCount="217">
  <si>
    <t>Odvody</t>
  </si>
  <si>
    <t>Súčet</t>
  </si>
  <si>
    <t>Súčet daňových príjmov</t>
  </si>
  <si>
    <t>Dane ako % z celkových príjmov</t>
  </si>
  <si>
    <t>Zdroj: Eurostat</t>
  </si>
  <si>
    <t>D61</t>
  </si>
  <si>
    <t>ESA kód</t>
  </si>
  <si>
    <t>Daň</t>
  </si>
  <si>
    <t>D2</t>
  </si>
  <si>
    <t>D5</t>
  </si>
  <si>
    <t>Zdroj: Eurostat (http://ec.europa.eu/eurostat/data/database)</t>
  </si>
  <si>
    <t>D91</t>
  </si>
  <si>
    <t>prognózované</t>
  </si>
  <si>
    <t>ostatné</t>
  </si>
  <si>
    <t>D2+D5+D91+D61</t>
  </si>
  <si>
    <t>DPFO</t>
  </si>
  <si>
    <t>DPPO</t>
  </si>
  <si>
    <t>zrážka</t>
  </si>
  <si>
    <t>DPH</t>
  </si>
  <si>
    <t>Spotrebné dane</t>
  </si>
  <si>
    <t>Ooreg</t>
  </si>
  <si>
    <t>Oofin</t>
  </si>
  <si>
    <t>Miestne dane</t>
  </si>
  <si>
    <t>Sociálne odvody</t>
  </si>
  <si>
    <t>Zdravotné odvody</t>
  </si>
  <si>
    <t>Ostatné</t>
  </si>
  <si>
    <t>Celkom</t>
  </si>
  <si>
    <t>Daňová kvóta II</t>
  </si>
  <si>
    <t>D2 - prognózované</t>
  </si>
  <si>
    <t>D2 - ostatné</t>
  </si>
  <si>
    <t>D5 - prognózované</t>
  </si>
  <si>
    <t>D5 - ostatné</t>
  </si>
  <si>
    <t>D61 - prognózované</t>
  </si>
  <si>
    <t>D61 - ostatné</t>
  </si>
  <si>
    <t>Daň z pridanej hodnoty</t>
  </si>
  <si>
    <t>Daň z motorových vozidiel</t>
  </si>
  <si>
    <t>D91 - prognózované</t>
  </si>
  <si>
    <t>D91 - ostatné</t>
  </si>
  <si>
    <t>Dátum aktualizácie: apríl 2018</t>
  </si>
  <si>
    <t>D2+D5+D91 - Dane</t>
  </si>
  <si>
    <t>D61 - Odvody</t>
  </si>
  <si>
    <t>D4 - Dôchodky z majetku</t>
  </si>
  <si>
    <t>P11+P12+P131 -Trhová produkcia</t>
  </si>
  <si>
    <t>D39R+D7+D9N - Iné</t>
  </si>
  <si>
    <t>D2 - Dane z produkcie a importu</t>
  </si>
  <si>
    <t>D5 - Dane z príjmov a majetku</t>
  </si>
  <si>
    <t>D91 - Dane z kapitálu</t>
  </si>
  <si>
    <t>podiely</t>
  </si>
  <si>
    <t>HDP, b.c.</t>
  </si>
  <si>
    <t>celkové príjmy VS</t>
  </si>
  <si>
    <t>daňové príjmy</t>
  </si>
  <si>
    <t>ostatné príjmy</t>
  </si>
  <si>
    <t>podiel daňových príjmov na celkových príjmoch</t>
  </si>
  <si>
    <t>podiel ostatných príjmoch na celkových</t>
  </si>
  <si>
    <t>Slovensko</t>
  </si>
  <si>
    <t>Maďarsko</t>
  </si>
  <si>
    <t>Poľsko</t>
  </si>
  <si>
    <t>Aktualizované: 30.4.2018</t>
  </si>
  <si>
    <t>Česká republika</t>
  </si>
  <si>
    <t xml:space="preserve">D91 - Kapitálové dane </t>
  </si>
  <si>
    <t>D995 - Ostatné **</t>
  </si>
  <si>
    <t>n.a.</t>
  </si>
  <si>
    <t>** Dane deklarované, ale nevybraté.</t>
  </si>
  <si>
    <t>Poznámka: Sektor S.13</t>
  </si>
  <si>
    <t>v mil. eur</t>
  </si>
  <si>
    <t>v %</t>
  </si>
  <si>
    <t xml:space="preserve">celkové príjmy VS </t>
  </si>
  <si>
    <t>(v % HDP)</t>
  </si>
  <si>
    <t>Podiely daní na celkovej daňovej kvóte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</si>
  <si>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</si>
  <si>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</si>
  <si>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</si>
  <si>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</si>
  <si>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</si>
  <si>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</si>
  <si>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</si>
  <si>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</si>
  <si>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</si>
  <si>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</si>
  <si>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</si>
  <si>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</si>
  <si>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</si>
  <si>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práca</t>
  </si>
  <si>
    <t>spotreba</t>
  </si>
  <si>
    <t>kapitál</t>
  </si>
  <si>
    <t>EÚ</t>
  </si>
  <si>
    <t>D51A_C1 - Dane z príjmov jednotlivcov alebo domácností bez kapitálových výnosov</t>
  </si>
  <si>
    <t>D611 - Skutočné sociálne príspevky zamestnávateľov</t>
  </si>
  <si>
    <t>D613 - Skutočné  príspevky domácností do dôchodkového systému</t>
  </si>
  <si>
    <t>Graf 12: Vývoj počtu poistných vzťahov, 2012 – 2017 (tis. úväzkov)</t>
  </si>
  <si>
    <t>D211 - Daň z pridanej hodnoty</t>
  </si>
  <si>
    <t>D214A - Spotrebné dane</t>
  </si>
  <si>
    <t>D214F - Príjmy z výťažkov lotérií a iných podobných hier</t>
  </si>
  <si>
    <t>D59D - Platby domácností za licencie</t>
  </si>
  <si>
    <t>D51B_C2 - Dane z príjmu alebo zisku právnických osôb</t>
  </si>
  <si>
    <t>D51E - Iné dane z príjmu</t>
  </si>
  <si>
    <t>D29A - Dane z pozemkov, budov alebo iných stavieb</t>
  </si>
  <si>
    <t>D29B - Dane z používania nehnuteľného majetku</t>
  </si>
  <si>
    <t>D29E - Podnikateľské a profesionálne licencie</t>
  </si>
  <si>
    <t>D29H - Iné dane z produkcie</t>
  </si>
  <si>
    <t>D59A - Bežné dane z kapitálu</t>
  </si>
  <si>
    <t>Zdroj: Individuálne údaje o poistencoch zo Sociálnej poisťovne</t>
  </si>
  <si>
    <t>SPOLU</t>
  </si>
  <si>
    <t>Dohoda</t>
  </si>
  <si>
    <t>SZČO</t>
  </si>
  <si>
    <t>Zamestnanec</t>
  </si>
  <si>
    <t>Daňovo-odvodové zaťaženie (v % HDP)</t>
  </si>
  <si>
    <t>Daň z príjmov fyzických osôb</t>
  </si>
  <si>
    <t>Daň z príjmov právnických osôb</t>
  </si>
  <si>
    <t>Daň z príjmov vyberaná zrážkou</t>
  </si>
  <si>
    <t>-</t>
  </si>
  <si>
    <t>Daň z nehnuteľností</t>
  </si>
  <si>
    <t>Dane za špecifické služby</t>
  </si>
  <si>
    <t>Daň z úhrad za dobývací priestor</t>
  </si>
  <si>
    <t>Daňové príjmy VS celkom</t>
  </si>
  <si>
    <t>z toho:</t>
  </si>
  <si>
    <t>Štátny rozpočet</t>
  </si>
  <si>
    <t>Štátne finančné aktíva</t>
  </si>
  <si>
    <t>Obce</t>
  </si>
  <si>
    <t>Vyššie územné celky</t>
  </si>
  <si>
    <t>Rozhlas a televízia Slovenska</t>
  </si>
  <si>
    <t>Environmentálny fond</t>
  </si>
  <si>
    <t>Sociálna poisťovňa</t>
  </si>
  <si>
    <t>Zdravotné poisťovne</t>
  </si>
  <si>
    <t>Ostatné (ŠFA, RTVS, EF)</t>
  </si>
  <si>
    <t>Írsko</t>
  </si>
  <si>
    <t>Slovinsko</t>
  </si>
  <si>
    <t>Island</t>
  </si>
  <si>
    <t>Fínsko</t>
  </si>
  <si>
    <t>Estónsko</t>
  </si>
  <si>
    <t>Švédsko</t>
  </si>
  <si>
    <t>Holandsko</t>
  </si>
  <si>
    <t>Veľká Británia</t>
  </si>
  <si>
    <t>Čile</t>
  </si>
  <si>
    <t>Dánsko</t>
  </si>
  <si>
    <t>Grécko</t>
  </si>
  <si>
    <t>Španielsko</t>
  </si>
  <si>
    <t>Luxembursko</t>
  </si>
  <si>
    <t>Portugálsko</t>
  </si>
  <si>
    <t>Nový Zéland</t>
  </si>
  <si>
    <t>Rakúsko</t>
  </si>
  <si>
    <t>Nemecko</t>
  </si>
  <si>
    <t>Taliansko</t>
  </si>
  <si>
    <t>Belgicko</t>
  </si>
  <si>
    <t>Francúzsko</t>
  </si>
  <si>
    <t>Portugalsko</t>
  </si>
  <si>
    <t>Priemyselné budovy</t>
  </si>
  <si>
    <t>Administratívne budovy</t>
  </si>
  <si>
    <t>Priemerná EDS - publikácia OECD</t>
  </si>
  <si>
    <t>Priemysel</t>
  </si>
  <si>
    <t>Doprava</t>
  </si>
  <si>
    <t>Komunikácie</t>
  </si>
  <si>
    <t>Energetika</t>
  </si>
  <si>
    <t>Solárna energetika</t>
  </si>
  <si>
    <t>Výpočtová technika</t>
  </si>
  <si>
    <t xml:space="preserve"> softvér</t>
  </si>
  <si>
    <t>výstupy výskumu a vývoja</t>
  </si>
  <si>
    <t>Graf 6:  Daňovo – odvodové zaťaženie krajín V4 a  EÚ-28  v roku 2016 (v % HDP)</t>
  </si>
  <si>
    <t>Graf 13: Daňovo-odvodové zaťaženie pri rôznej úrovni príjmu ( % nákladov práce )</t>
  </si>
  <si>
    <t>Graf 14: Daňový klin, jednotlivec s príjmom 50% priemernej mzdy, 2017, V4 (v % nákladov práce)</t>
  </si>
  <si>
    <t>Graf 16: Daňový klin, jednotlivec s príjmom 250% priemernej mzdy, 2017, V4 (v % nákladov práce)</t>
  </si>
  <si>
    <t>Graf 18: Daňový klin, jednotlivec s príjmom 100% priemernej mzdy a 2 deti, 2017 (v % nákladov práce)</t>
  </si>
  <si>
    <t>Graf 17: Daňový klin, jednotlivec s príjmom 67% priemernej mzdy a 2 deti, 2017 (v % nákladov práce)</t>
  </si>
  <si>
    <t>Graf 19: Daňový klin, manželia s jedným príjmom 100% priemernej mzdy a 2 deti, 2017 (v % nákladov práce)</t>
  </si>
  <si>
    <t xml:space="preserve">Graf 21: Vývoj zdanenia spotreby, príspevky, 2016 (%) </t>
  </si>
  <si>
    <t>MM *</t>
  </si>
  <si>
    <t>Zdroj: IFP</t>
  </si>
  <si>
    <t>Priemerná mzda</t>
  </si>
  <si>
    <t>Daňový klin</t>
  </si>
  <si>
    <t>Odvody zamestanca</t>
  </si>
  <si>
    <t>Odvody zamestnávateľa</t>
  </si>
  <si>
    <t>Rodinné prídavky</t>
  </si>
  <si>
    <t>OECD</t>
  </si>
  <si>
    <t>Prídavky</t>
  </si>
  <si>
    <t>s.r.o.</t>
  </si>
  <si>
    <t>SZČO pôvodné PV</t>
  </si>
  <si>
    <t>SZČO vyššie PV</t>
  </si>
  <si>
    <t>Zamestnávateľ</t>
  </si>
  <si>
    <t>sociálne</t>
  </si>
  <si>
    <t>zdravotné</t>
  </si>
  <si>
    <t>Zamestnanec/subjekt</t>
  </si>
  <si>
    <t>Daň z príjmu</t>
  </si>
  <si>
    <t>Dividenda</t>
  </si>
  <si>
    <t>Čistý príjem</t>
  </si>
  <si>
    <t>Dane</t>
  </si>
  <si>
    <t>Náklady Práce/hrubý zisk/príjem</t>
  </si>
  <si>
    <t xml:space="preserve">EÚ </t>
  </si>
  <si>
    <t>Podiely jednotlivých faktorov</t>
  </si>
  <si>
    <t>Graf 8: Podiely ekonomických faktorov na celkovom daňovom zaťažení,  2016  (%)</t>
  </si>
  <si>
    <t>Zdanenie práce celkom</t>
  </si>
  <si>
    <t xml:space="preserve">Graf 10: Zdanenie práce (podiel na celkových daňových príjmoch) a podiel jednotlivých daní na zdanení práce, V4 a EÚ, 2016,  (%) </t>
  </si>
  <si>
    <t>Graf 15: Daňový klin, jednotlivec s príjmom 100% priemernej mzdy, 2017, V4 a EÚ (v % nákladov práce)</t>
  </si>
  <si>
    <t>Zdanenie spotreby celkom</t>
  </si>
  <si>
    <t xml:space="preserve">Graf 20: Zdanenie spotreby (podiel na celkových daňových príjmoch) a podiel jednotlivých daní na zdanení spotreby, SR, 2005-2017, (%) </t>
  </si>
  <si>
    <t xml:space="preserve">Graf 9: Zdanenie práce (podiel na celkových daňových príjmoch) a podiel jednotlivých daní na zdanení práce, SR, 2005-2017,  (%) </t>
  </si>
  <si>
    <t>Zdanenie kapitálu celkom</t>
  </si>
  <si>
    <t xml:space="preserve">Graf 22: Zdanenie kapitálu (podiel na celkových daňových príjmoch) a podiel jednotlivých daní na zdanení kapitálu, SR,  2005 – 2017,  (%) </t>
  </si>
  <si>
    <t>Priemerná EDS - nehnuteľnosti</t>
  </si>
  <si>
    <t>Priemerná EDS - hmotný majetok</t>
  </si>
  <si>
    <t>Priemerná EDS - nehmotný majetok</t>
  </si>
  <si>
    <t>Graf 27:  Akruálne daňové príjmy podľa EKRK, SR, 2005 až 2017 (v % HDP)</t>
  </si>
  <si>
    <t>Graf 28:  Akruálne daňové príjmy podľa EKRK, SR, 2005 až 2017 (v mil. eur)</t>
  </si>
  <si>
    <t xml:space="preserve">Graf 29: Rozdelenie daňových príjmov VS medzi subjekty VS, 2005 – 2017, EKRK </t>
  </si>
  <si>
    <t>Podiel daní na celkových daňových príjmoch (v %)</t>
  </si>
  <si>
    <t>Osobitný odvod vyb. fin.inštitúcií</t>
  </si>
  <si>
    <t>Osobitný odvod z podn. v reg. odvetviach</t>
  </si>
  <si>
    <t>Graf 30:  Daňové príjmy štátneho rozpočtu (v mil. eur) a podiel jednotlivých daní na celku (v %)</t>
  </si>
  <si>
    <t>Graf 3: Daňové a odvodové príjmy VS, SR, 2005 až 2017 (v % HDP)</t>
  </si>
  <si>
    <t>Graf 4: Daňové a odvodové príjmy VS – prognózované vs. ostatné, SR,  2005 až 2017, (v% HDP)</t>
  </si>
  <si>
    <t>Graf 7: Vývoj zdanenia ekonomických faktorov, SR, 2005-2017  (podiel v %)</t>
  </si>
  <si>
    <t>Graf 2: Príjmy VS, SR, 2005 až 2017 (v mil. eur, v %)</t>
  </si>
  <si>
    <t>Graf 5:  Príjmy VS, V4 a EÚ, 2016,  (v % HDP)</t>
  </si>
  <si>
    <t xml:space="preserve">Graf 11: Porovnanie daňovo-odvodového zaťaženia pri čistom mesačnom príjme 1 000 eur (2017) </t>
  </si>
  <si>
    <t xml:space="preserve">Graf 23: Zdanenie kapitálu (podiel na celkových daňových príjmoch) a podiel jednotlivých daní na zdanení kapitálu, V4 a EÚ,  2005 – 2017,  (%) </t>
  </si>
  <si>
    <t>Graf 31: Daňové príjmy obcí (v mil. eur) a podiel jednotlivých daní na celku (v %)</t>
  </si>
  <si>
    <t>Graf 32:  Daňové príjmy VÚC (v mil. eur) a podiel jednotlivých daní na celku (v %)</t>
  </si>
  <si>
    <t>Graf 1: Príjmy VS, SR, 2005 až 2017 (% HDP)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</si>
</sst>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_€_-;\-* #,##0\ _€_-;_-* &quot;-&quot;??\ _€_-;_-@_-"/>
  </numFmts>
  <fonts count="25" x14ac:knownFonts="1">
    <font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u/>
      <sz val="11"/>
      <color theme="10"/>
      <name val="Garamond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14" fillId="0" borderId="0"/>
    <xf numFmtId="0" fontId="7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2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7" fillId="0" borderId="0" xfId="5" applyFont="1"/>
    <xf numFmtId="165" fontId="7" fillId="0" borderId="0" xfId="5" applyNumberFormat="1" applyFont="1"/>
    <xf numFmtId="0" fontId="7" fillId="0" borderId="0" xfId="5" applyFont="1" applyBorder="1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7"/>
    <xf numFmtId="0" fontId="10" fillId="0" borderId="0" xfId="7" applyFont="1"/>
    <xf numFmtId="0" fontId="12" fillId="0" borderId="0" xfId="8" applyFont="1" applyFill="1" applyBorder="1" applyAlignment="1">
      <alignment vertical="center"/>
    </xf>
    <xf numFmtId="3" fontId="7" fillId="0" borderId="1" xfId="7" applyNumberFormat="1" applyFont="1" applyFill="1" applyBorder="1"/>
    <xf numFmtId="0" fontId="7" fillId="0" borderId="1" xfId="7" applyFont="1" applyFill="1" applyBorder="1"/>
    <xf numFmtId="3" fontId="4" fillId="0" borderId="0" xfId="7" applyNumberFormat="1" applyFont="1"/>
    <xf numFmtId="0" fontId="4" fillId="0" borderId="0" xfId="7" applyFont="1"/>
    <xf numFmtId="0" fontId="4" fillId="0" borderId="1" xfId="7" applyFont="1" applyBorder="1"/>
    <xf numFmtId="0" fontId="0" fillId="0" borderId="0" xfId="0" applyBorder="1"/>
    <xf numFmtId="166" fontId="10" fillId="2" borderId="0" xfId="9" applyNumberFormat="1" applyFont="1" applyFill="1" applyBorder="1" applyAlignment="1"/>
    <xf numFmtId="0" fontId="16" fillId="0" borderId="0" xfId="0" applyFont="1" applyAlignment="1">
      <alignment horizontal="right"/>
    </xf>
    <xf numFmtId="0" fontId="17" fillId="0" borderId="0" xfId="5" applyFont="1"/>
    <xf numFmtId="0" fontId="9" fillId="0" borderId="1" xfId="7" applyFont="1" applyBorder="1"/>
    <xf numFmtId="0" fontId="7" fillId="0" borderId="0" xfId="0" applyFont="1"/>
    <xf numFmtId="0" fontId="18" fillId="0" borderId="0" xfId="0" applyFont="1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164" fontId="1" fillId="0" borderId="0" xfId="9" applyNumberFormat="1" applyFont="1"/>
    <xf numFmtId="164" fontId="1" fillId="0" borderId="1" xfId="9" applyNumberFormat="1" applyFont="1" applyBorder="1"/>
    <xf numFmtId="0" fontId="1" fillId="0" borderId="1" xfId="0" applyFont="1" applyBorder="1"/>
    <xf numFmtId="165" fontId="1" fillId="0" borderId="0" xfId="9" applyNumberFormat="1" applyFont="1"/>
    <xf numFmtId="165" fontId="1" fillId="0" borderId="1" xfId="9" applyNumberFormat="1" applyFont="1" applyBorder="1"/>
    <xf numFmtId="0" fontId="11" fillId="0" borderId="0" xfId="0" applyFont="1" applyBorder="1"/>
    <xf numFmtId="0" fontId="18" fillId="0" borderId="1" xfId="0" applyFont="1" applyBorder="1"/>
    <xf numFmtId="0" fontId="1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 wrapText="1"/>
    </xf>
    <xf numFmtId="0" fontId="18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" fillId="0" borderId="0" xfId="0" applyFont="1" applyAlignment="1">
      <alignment horizontal="left" indent="2"/>
    </xf>
    <xf numFmtId="0" fontId="1" fillId="0" borderId="2" xfId="0" applyFont="1" applyBorder="1"/>
    <xf numFmtId="0" fontId="18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20" fillId="0" borderId="1" xfId="0" applyFont="1" applyBorder="1"/>
    <xf numFmtId="0" fontId="1" fillId="0" borderId="0" xfId="12" applyFont="1"/>
    <xf numFmtId="2" fontId="1" fillId="0" borderId="0" xfId="12" applyNumberFormat="1" applyFont="1"/>
    <xf numFmtId="0" fontId="18" fillId="0" borderId="0" xfId="12" applyFont="1"/>
    <xf numFmtId="0" fontId="1" fillId="0" borderId="0" xfId="12" applyFont="1" applyBorder="1"/>
    <xf numFmtId="0" fontId="1" fillId="0" borderId="1" xfId="12" applyFont="1" applyBorder="1"/>
    <xf numFmtId="0" fontId="18" fillId="0" borderId="1" xfId="12" applyFont="1" applyBorder="1"/>
    <xf numFmtId="0" fontId="18" fillId="0" borderId="0" xfId="12" applyFont="1" applyAlignment="1">
      <alignment wrapText="1"/>
    </xf>
    <xf numFmtId="0" fontId="18" fillId="0" borderId="0" xfId="12" applyFont="1" applyAlignment="1">
      <alignment horizontal="center"/>
    </xf>
    <xf numFmtId="165" fontId="1" fillId="0" borderId="0" xfId="12" applyNumberFormat="1" applyFont="1"/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Alignment="1">
      <alignment horizontal="right"/>
    </xf>
    <xf numFmtId="3" fontId="5" fillId="0" borderId="0" xfId="0" applyNumberFormat="1" applyFont="1"/>
    <xf numFmtId="3" fontId="18" fillId="0" borderId="2" xfId="0" applyNumberFormat="1" applyFont="1" applyBorder="1"/>
    <xf numFmtId="9" fontId="1" fillId="0" borderId="0" xfId="6" applyFont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8" fillId="0" borderId="2" xfId="0" applyNumberFormat="1" applyFont="1" applyBorder="1"/>
    <xf numFmtId="0" fontId="1" fillId="0" borderId="3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right"/>
    </xf>
    <xf numFmtId="3" fontId="18" fillId="0" borderId="3" xfId="0" applyNumberFormat="1" applyFont="1" applyBorder="1"/>
    <xf numFmtId="3" fontId="20" fillId="0" borderId="3" xfId="0" applyNumberFormat="1" applyFont="1" applyBorder="1"/>
    <xf numFmtId="0" fontId="5" fillId="0" borderId="3" xfId="11" applyFont="1" applyFill="1" applyBorder="1" applyAlignment="1">
      <alignment horizontal="left" vertical="center" indent="2"/>
    </xf>
    <xf numFmtId="3" fontId="5" fillId="0" borderId="3" xfId="11" applyNumberFormat="1" applyFont="1" applyFill="1" applyBorder="1" applyAlignment="1">
      <alignment vertical="center"/>
    </xf>
    <xf numFmtId="3" fontId="5" fillId="0" borderId="3" xfId="0" applyNumberFormat="1" applyFont="1" applyBorder="1"/>
    <xf numFmtId="1" fontId="1" fillId="0" borderId="0" xfId="0" applyNumberFormat="1" applyFont="1"/>
    <xf numFmtId="1" fontId="18" fillId="0" borderId="3" xfId="6" applyNumberFormat="1" applyFont="1" applyBorder="1"/>
    <xf numFmtId="0" fontId="5" fillId="0" borderId="0" xfId="11" applyFont="1" applyFill="1" applyBorder="1" applyAlignment="1">
      <alignment horizontal="left" vertical="center" indent="2"/>
    </xf>
    <xf numFmtId="3" fontId="5" fillId="0" borderId="0" xfId="11" applyNumberFormat="1" applyFont="1" applyFill="1" applyBorder="1" applyAlignment="1">
      <alignment vertical="center"/>
    </xf>
    <xf numFmtId="3" fontId="1" fillId="0" borderId="0" xfId="0" applyNumberFormat="1" applyFont="1" applyBorder="1"/>
    <xf numFmtId="9" fontId="19" fillId="0" borderId="0" xfId="6" applyFont="1" applyBorder="1"/>
    <xf numFmtId="165" fontId="1" fillId="0" borderId="3" xfId="6" applyNumberFormat="1" applyFont="1" applyBorder="1"/>
    <xf numFmtId="165" fontId="1" fillId="0" borderId="0" xfId="6" applyNumberFormat="1" applyFont="1"/>
    <xf numFmtId="165" fontId="1" fillId="0" borderId="1" xfId="6" applyNumberFormat="1" applyFont="1" applyBorder="1"/>
    <xf numFmtId="0" fontId="5" fillId="0" borderId="0" xfId="0" applyFont="1"/>
    <xf numFmtId="0" fontId="5" fillId="0" borderId="1" xfId="0" applyFont="1" applyBorder="1"/>
    <xf numFmtId="3" fontId="19" fillId="0" borderId="0" xfId="0" applyNumberFormat="1" applyFont="1"/>
    <xf numFmtId="0" fontId="5" fillId="0" borderId="7" xfId="0" applyFont="1" applyBorder="1"/>
    <xf numFmtId="165" fontId="1" fillId="0" borderId="7" xfId="6" applyNumberFormat="1" applyFont="1" applyBorder="1"/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0" fillId="2" borderId="1" xfId="1" applyFont="1" applyFill="1" applyBorder="1"/>
    <xf numFmtId="0" fontId="5" fillId="2" borderId="1" xfId="1" applyFont="1" applyFill="1" applyBorder="1"/>
    <xf numFmtId="0" fontId="5" fillId="2" borderId="0" xfId="1" applyFont="1" applyFill="1" applyBorder="1"/>
    <xf numFmtId="0" fontId="20" fillId="2" borderId="2" xfId="2" applyFont="1" applyFill="1" applyBorder="1"/>
    <xf numFmtId="0" fontId="20" fillId="2" borderId="2" xfId="2" applyNumberFormat="1" applyFont="1" applyFill="1" applyBorder="1" applyAlignment="1"/>
    <xf numFmtId="0" fontId="20" fillId="2" borderId="0" xfId="1" applyFont="1" applyFill="1" applyBorder="1"/>
    <xf numFmtId="0" fontId="5" fillId="2" borderId="0" xfId="2" applyFont="1" applyFill="1" applyBorder="1"/>
    <xf numFmtId="164" fontId="5" fillId="2" borderId="0" xfId="2" applyNumberFormat="1" applyFont="1" applyFill="1" applyBorder="1"/>
    <xf numFmtId="164" fontId="5" fillId="2" borderId="0" xfId="1" applyNumberFormat="1" applyFont="1" applyFill="1" applyBorder="1"/>
    <xf numFmtId="164" fontId="20" fillId="2" borderId="2" xfId="2" applyNumberFormat="1" applyFont="1" applyFill="1" applyBorder="1"/>
    <xf numFmtId="9" fontId="5" fillId="2" borderId="0" xfId="3" applyFont="1" applyFill="1" applyBorder="1"/>
    <xf numFmtId="0" fontId="21" fillId="2" borderId="0" xfId="4" applyFont="1" applyFill="1" applyBorder="1"/>
    <xf numFmtId="0" fontId="1" fillId="0" borderId="0" xfId="1" applyFont="1"/>
    <xf numFmtId="3" fontId="5" fillId="2" borderId="0" xfId="2" applyNumberFormat="1" applyFont="1" applyFill="1" applyBorder="1"/>
    <xf numFmtId="3" fontId="5" fillId="2" borderId="0" xfId="1" applyNumberFormat="1" applyFont="1" applyFill="1" applyBorder="1"/>
    <xf numFmtId="3" fontId="20" fillId="2" borderId="2" xfId="2" applyNumberFormat="1" applyFont="1" applyFill="1" applyBorder="1"/>
    <xf numFmtId="0" fontId="5" fillId="2" borderId="1" xfId="2" applyFont="1" applyFill="1" applyBorder="1"/>
    <xf numFmtId="9" fontId="5" fillId="2" borderId="1" xfId="3" applyFont="1" applyFill="1" applyBorder="1"/>
    <xf numFmtId="0" fontId="5" fillId="2" borderId="7" xfId="2" applyFont="1" applyFill="1" applyBorder="1"/>
    <xf numFmtId="164" fontId="5" fillId="2" borderId="7" xfId="2" applyNumberFormat="1" applyFont="1" applyFill="1" applyBorder="1"/>
    <xf numFmtId="0" fontId="18" fillId="0" borderId="1" xfId="5" applyFont="1" applyBorder="1"/>
    <xf numFmtId="0" fontId="1" fillId="0" borderId="1" xfId="5" applyFont="1" applyBorder="1"/>
    <xf numFmtId="0" fontId="1" fillId="0" borderId="0" xfId="5" applyFont="1"/>
    <xf numFmtId="0" fontId="20" fillId="0" borderId="2" xfId="5" applyFont="1" applyBorder="1"/>
    <xf numFmtId="0" fontId="18" fillId="0" borderId="2" xfId="5" applyFont="1" applyBorder="1"/>
    <xf numFmtId="165" fontId="5" fillId="0" borderId="0" xfId="5" applyNumberFormat="1" applyFont="1"/>
    <xf numFmtId="165" fontId="20" fillId="0" borderId="2" xfId="5" applyNumberFormat="1" applyFont="1" applyBorder="1"/>
    <xf numFmtId="165" fontId="1" fillId="0" borderId="0" xfId="5" applyNumberFormat="1" applyFont="1"/>
    <xf numFmtId="0" fontId="1" fillId="0" borderId="0" xfId="5" applyFont="1" applyBorder="1"/>
    <xf numFmtId="0" fontId="19" fillId="0" borderId="0" xfId="5" applyFont="1"/>
    <xf numFmtId="0" fontId="22" fillId="0" borderId="0" xfId="5" applyFont="1"/>
    <xf numFmtId="0" fontId="5" fillId="2" borderId="0" xfId="1" applyFont="1" applyFill="1"/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wrapText="1"/>
    </xf>
    <xf numFmtId="0" fontId="5" fillId="2" borderId="0" xfId="2" applyFont="1" applyFill="1"/>
    <xf numFmtId="3" fontId="5" fillId="2" borderId="0" xfId="1" applyNumberFormat="1" applyFont="1" applyFill="1"/>
    <xf numFmtId="3" fontId="1" fillId="2" borderId="0" xfId="6" applyNumberFormat="1" applyFont="1" applyFill="1"/>
    <xf numFmtId="165" fontId="1" fillId="2" borderId="0" xfId="1" applyNumberFormat="1" applyFont="1" applyFill="1"/>
    <xf numFmtId="3" fontId="5" fillId="2" borderId="1" xfId="1" applyNumberFormat="1" applyFont="1" applyFill="1" applyBorder="1"/>
    <xf numFmtId="3" fontId="1" fillId="2" borderId="1" xfId="6" applyNumberFormat="1" applyFont="1" applyFill="1" applyBorder="1"/>
    <xf numFmtId="165" fontId="1" fillId="2" borderId="1" xfId="1" applyNumberFormat="1" applyFont="1" applyFill="1" applyBorder="1"/>
    <xf numFmtId="165" fontId="1" fillId="0" borderId="1" xfId="1" applyNumberFormat="1" applyFont="1" applyFill="1" applyBorder="1"/>
    <xf numFmtId="165" fontId="5" fillId="2" borderId="0" xfId="1" applyNumberFormat="1" applyFont="1" applyFill="1"/>
    <xf numFmtId="9" fontId="5" fillId="2" borderId="0" xfId="6" applyFont="1" applyFill="1"/>
    <xf numFmtId="0" fontId="18" fillId="0" borderId="0" xfId="5" applyFont="1"/>
    <xf numFmtId="0" fontId="1" fillId="0" borderId="2" xfId="5" applyFont="1" applyBorder="1"/>
    <xf numFmtId="165" fontId="5" fillId="0" borderId="0" xfId="5" applyNumberFormat="1" applyFont="1" applyAlignment="1">
      <alignment horizontal="right"/>
    </xf>
    <xf numFmtId="9" fontId="1" fillId="0" borderId="1" xfId="6" applyFont="1" applyBorder="1"/>
    <xf numFmtId="0" fontId="23" fillId="0" borderId="0" xfId="5" applyFont="1"/>
    <xf numFmtId="0" fontId="18" fillId="0" borderId="2" xfId="5" applyFont="1" applyBorder="1" applyAlignment="1">
      <alignment horizontal="center" vertical="center" wrapText="1"/>
    </xf>
    <xf numFmtId="0" fontId="1" fillId="0" borderId="0" xfId="5" applyFont="1" applyAlignment="1">
      <alignment horizontal="center" vertical="center"/>
    </xf>
    <xf numFmtId="165" fontId="1" fillId="0" borderId="1" xfId="0" applyNumberFormat="1" applyFont="1" applyBorder="1"/>
    <xf numFmtId="0" fontId="5" fillId="0" borderId="4" xfId="2" applyFont="1" applyBorder="1"/>
    <xf numFmtId="167" fontId="5" fillId="0" borderId="0" xfId="13" applyNumberFormat="1" applyFont="1"/>
    <xf numFmtId="0" fontId="5" fillId="0" borderId="4" xfId="2" applyFont="1" applyBorder="1" applyAlignment="1">
      <alignment horizontal="left" indent="2"/>
    </xf>
    <xf numFmtId="167" fontId="5" fillId="0" borderId="0" xfId="13" applyNumberFormat="1" applyFont="1" applyAlignment="1">
      <alignment horizontal="right"/>
    </xf>
    <xf numFmtId="0" fontId="5" fillId="0" borderId="5" xfId="2" applyFont="1" applyBorder="1"/>
    <xf numFmtId="167" fontId="5" fillId="0" borderId="1" xfId="13" applyNumberFormat="1" applyFont="1" applyBorder="1"/>
    <xf numFmtId="0" fontId="20" fillId="0" borderId="6" xfId="2" applyFont="1" applyBorder="1"/>
    <xf numFmtId="164" fontId="5" fillId="0" borderId="2" xfId="2" applyNumberFormat="1" applyFont="1" applyBorder="1"/>
    <xf numFmtId="164" fontId="5" fillId="0" borderId="0" xfId="2" applyNumberFormat="1" applyFont="1"/>
    <xf numFmtId="165" fontId="5" fillId="0" borderId="0" xfId="2" applyNumberFormat="1" applyFont="1"/>
    <xf numFmtId="164" fontId="5" fillId="0" borderId="1" xfId="2" applyNumberFormat="1" applyFont="1" applyBorder="1"/>
    <xf numFmtId="166" fontId="5" fillId="0" borderId="0" xfId="14" applyNumberFormat="1" applyFont="1"/>
    <xf numFmtId="0" fontId="5" fillId="0" borderId="1" xfId="2" applyFont="1" applyBorder="1" applyAlignment="1">
      <alignment vertical="center"/>
    </xf>
    <xf numFmtId="0" fontId="9" fillId="0" borderId="1" xfId="7" applyFont="1" applyBorder="1" applyAlignment="1"/>
    <xf numFmtId="0" fontId="14" fillId="0" borderId="1" xfId="7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center"/>
    </xf>
    <xf numFmtId="165" fontId="1" fillId="0" borderId="0" xfId="9" applyNumberFormat="1" applyFont="1" applyFill="1" applyBorder="1" applyAlignment="1"/>
    <xf numFmtId="9" fontId="1" fillId="0" borderId="0" xfId="9" applyFont="1" applyFill="1" applyBorder="1" applyAlignment="1">
      <alignment horizontal="center"/>
    </xf>
    <xf numFmtId="165" fontId="1" fillId="0" borderId="0" xfId="9" applyNumberFormat="1" applyFont="1" applyFill="1" applyBorder="1"/>
    <xf numFmtId="9" fontId="1" fillId="2" borderId="0" xfId="9" applyFont="1" applyFill="1" applyBorder="1" applyAlignment="1">
      <alignment horizontal="center"/>
    </xf>
    <xf numFmtId="9" fontId="1" fillId="0" borderId="1" xfId="9" applyFont="1" applyFill="1" applyBorder="1" applyAlignment="1">
      <alignment horizontal="center"/>
    </xf>
    <xf numFmtId="165" fontId="1" fillId="0" borderId="1" xfId="9" applyNumberFormat="1" applyFont="1" applyFill="1" applyBorder="1"/>
    <xf numFmtId="0" fontId="24" fillId="0" borderId="0" xfId="0" applyFont="1" applyFill="1" applyAlignment="1">
      <alignment horizontal="right"/>
    </xf>
    <xf numFmtId="10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5" applyFont="1" applyAlignment="1">
      <alignment horizontal="left" indent="2"/>
    </xf>
    <xf numFmtId="0" fontId="1" fillId="0" borderId="1" xfId="5" applyFont="1" applyBorder="1" applyAlignment="1">
      <alignment horizontal="left" indent="2"/>
    </xf>
    <xf numFmtId="165" fontId="1" fillId="0" borderId="1" xfId="5" applyNumberFormat="1" applyFont="1" applyBorder="1"/>
    <xf numFmtId="0" fontId="18" fillId="0" borderId="1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0" fillId="0" borderId="1" xfId="2" applyFont="1" applyBorder="1" applyAlignment="1">
      <alignment vertical="center" wrapText="1"/>
    </xf>
    <xf numFmtId="0" fontId="18" fillId="0" borderId="0" xfId="12" applyFont="1" applyBorder="1" applyAlignment="1">
      <alignment horizontal="center"/>
    </xf>
    <xf numFmtId="0" fontId="18" fillId="0" borderId="0" xfId="12" applyFont="1" applyBorder="1" applyAlignment="1">
      <alignment horizontal="center" wrapText="1"/>
    </xf>
    <xf numFmtId="0" fontId="18" fillId="0" borderId="1" xfId="12" applyFont="1" applyBorder="1" applyAlignment="1">
      <alignment horizontal="center" wrapText="1"/>
    </xf>
    <xf numFmtId="0" fontId="18" fillId="0" borderId="0" xfId="12" applyFont="1" applyAlignment="1">
      <alignment horizontal="left" wrapText="1"/>
    </xf>
    <xf numFmtId="0" fontId="18" fillId="0" borderId="0" xfId="12" applyFont="1" applyAlignment="1">
      <alignment horizontal="center" wrapText="1"/>
    </xf>
    <xf numFmtId="0" fontId="18" fillId="0" borderId="0" xfId="12" applyFont="1" applyAlignment="1">
      <alignment horizontal="center"/>
    </xf>
  </cellXfs>
  <cellStyles count="15">
    <cellStyle name="Čiarka" xfId="13" builtinId="3"/>
    <cellStyle name="Čiarka 2" xfId="10"/>
    <cellStyle name="Hypertextové prepojenie" xfId="4" builtinId="8"/>
    <cellStyle name="Normálne" xfId="0" builtinId="0"/>
    <cellStyle name="Normálne 2" xfId="1"/>
    <cellStyle name="Normálne 2 2" xfId="2"/>
    <cellStyle name="Normálne 2 3" xfId="7"/>
    <cellStyle name="Normálne 3" xfId="5"/>
    <cellStyle name="normálne 3 2" xfId="8"/>
    <cellStyle name="Normálne 4" xfId="12"/>
    <cellStyle name="normálne_dane pre rozpocet 2006-2008_JUN2005_final" xfId="11"/>
    <cellStyle name="Percentá" xfId="6" builtinId="5"/>
    <cellStyle name="Percentá 2" xfId="3"/>
    <cellStyle name="Percentá 2 2" xfId="9"/>
    <cellStyle name="Percentá 3" xfId="14"/>
  </cellStyles>
  <dxfs count="0"/>
  <tableStyles count="0" defaultTableStyle="TableStyleMedium2" defaultPivotStyle="PivotStyleLight16"/>
  <colors>
    <mruColors>
      <color rgb="FF838383"/>
      <color rgb="FF2C9ADC"/>
      <color rgb="FF1F497D"/>
      <color rgb="FF9E9E9E"/>
      <color rgb="FFD6DCE5"/>
      <color rgb="FF72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90330213858944919"/>
          <c:h val="0.6257154875321934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Graf_1!$A$3</c:f>
              <c:strCache>
                <c:ptCount val="1"/>
                <c:pt idx="0">
                  <c:v>D2+D5+D91 - Dane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Graf_1!$B$3:$N$3</c:f>
              <c:numCache>
                <c:formatCode>#\ ##0.0</c:formatCode>
                <c:ptCount val="13"/>
                <c:pt idx="0">
                  <c:v>18.7</c:v>
                </c:pt>
                <c:pt idx="1">
                  <c:v>17.5</c:v>
                </c:pt>
                <c:pt idx="2">
                  <c:v>17.399999999999999</c:v>
                </c:pt>
                <c:pt idx="3">
                  <c:v>17</c:v>
                </c:pt>
                <c:pt idx="4">
                  <c:v>16.2</c:v>
                </c:pt>
                <c:pt idx="5">
                  <c:v>15.6</c:v>
                </c:pt>
                <c:pt idx="6">
                  <c:v>16.100000000000001</c:v>
                </c:pt>
                <c:pt idx="7">
                  <c:v>15.7</c:v>
                </c:pt>
                <c:pt idx="8">
                  <c:v>16.700000000000003</c:v>
                </c:pt>
                <c:pt idx="9">
                  <c:v>17.399999999999999</c:v>
                </c:pt>
                <c:pt idx="10">
                  <c:v>18.100000000000001</c:v>
                </c:pt>
                <c:pt idx="11">
                  <c:v>17.899999999999999</c:v>
                </c:pt>
                <c:pt idx="12">
                  <c:v>18</c:v>
                </c:pt>
              </c:numCache>
            </c:numRef>
          </c:val>
        </c:ser>
        <c:ser>
          <c:idx val="8"/>
          <c:order val="1"/>
          <c:tx>
            <c:strRef>
              <c:f>Graf_1!$A$4</c:f>
              <c:strCache>
                <c:ptCount val="1"/>
                <c:pt idx="0">
                  <c:v>D61 - Odvody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Graf_1!$B$4:$N$4</c:f>
              <c:numCache>
                <c:formatCode>#\ ##0.0</c:formatCode>
                <c:ptCount val="13"/>
                <c:pt idx="0">
                  <c:v>12.6</c:v>
                </c:pt>
                <c:pt idx="1">
                  <c:v>11.7</c:v>
                </c:pt>
                <c:pt idx="2">
                  <c:v>11.7</c:v>
                </c:pt>
                <c:pt idx="3">
                  <c:v>11.8</c:v>
                </c:pt>
                <c:pt idx="4">
                  <c:v>12.6</c:v>
                </c:pt>
                <c:pt idx="5">
                  <c:v>12.3</c:v>
                </c:pt>
                <c:pt idx="6">
                  <c:v>12.3</c:v>
                </c:pt>
                <c:pt idx="7">
                  <c:v>12.5</c:v>
                </c:pt>
                <c:pt idx="8">
                  <c:v>13.5</c:v>
                </c:pt>
                <c:pt idx="9">
                  <c:v>13.6</c:v>
                </c:pt>
                <c:pt idx="10">
                  <c:v>14</c:v>
                </c:pt>
                <c:pt idx="11">
                  <c:v>14.3</c:v>
                </c:pt>
                <c:pt idx="12">
                  <c:v>14.7</c:v>
                </c:pt>
              </c:numCache>
            </c:numRef>
          </c:val>
        </c:ser>
        <c:ser>
          <c:idx val="2"/>
          <c:order val="2"/>
          <c:tx>
            <c:strRef>
              <c:f>Graf_1!$A$7</c:f>
              <c:strCache>
                <c:ptCount val="1"/>
                <c:pt idx="0">
                  <c:v>D39R+D7+D9N - Iné</c:v>
                </c:pt>
              </c:strCache>
            </c:strRef>
          </c:tx>
          <c:invertIfNegative val="0"/>
          <c:cat>
            <c:numRef>
              <c:f>Graf_1!$B$2:$N$2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Graf_1!$B$7:$N$7</c:f>
              <c:numCache>
                <c:formatCode>#\ ##0.0</c:formatCode>
                <c:ptCount val="13"/>
                <c:pt idx="0">
                  <c:v>0.89999999999999991</c:v>
                </c:pt>
                <c:pt idx="1">
                  <c:v>1.6</c:v>
                </c:pt>
                <c:pt idx="2">
                  <c:v>0.9</c:v>
                </c:pt>
                <c:pt idx="3">
                  <c:v>1.9</c:v>
                </c:pt>
                <c:pt idx="4">
                  <c:v>3</c:v>
                </c:pt>
                <c:pt idx="5">
                  <c:v>2.4</c:v>
                </c:pt>
                <c:pt idx="6">
                  <c:v>3.4000000000000004</c:v>
                </c:pt>
                <c:pt idx="7">
                  <c:v>3</c:v>
                </c:pt>
                <c:pt idx="8">
                  <c:v>3.3</c:v>
                </c:pt>
                <c:pt idx="9">
                  <c:v>3.3</c:v>
                </c:pt>
                <c:pt idx="10">
                  <c:v>5.0999999999999996</c:v>
                </c:pt>
                <c:pt idx="11">
                  <c:v>1.9</c:v>
                </c:pt>
                <c:pt idx="12">
                  <c:v>1.6</c:v>
                </c:pt>
              </c:numCache>
            </c:numRef>
          </c:val>
        </c:ser>
        <c:ser>
          <c:idx val="1"/>
          <c:order val="3"/>
          <c:tx>
            <c:strRef>
              <c:f>Graf_1!$A$6</c:f>
              <c:strCache>
                <c:ptCount val="1"/>
                <c:pt idx="0">
                  <c:v>P11+P12+P131 -Trhová produkcia</c:v>
                </c:pt>
              </c:strCache>
            </c:strRef>
          </c:tx>
          <c:invertIfNegative val="0"/>
          <c:cat>
            <c:numRef>
              <c:f>Graf_1!$B$2:$N$2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Graf_1!$B$6:$N$6</c:f>
              <c:numCache>
                <c:formatCode>#\ ##0.0</c:formatCode>
                <c:ptCount val="13"/>
                <c:pt idx="0">
                  <c:v>2.8000000000000003</c:v>
                </c:pt>
                <c:pt idx="1">
                  <c:v>2.8000000000000003</c:v>
                </c:pt>
                <c:pt idx="2">
                  <c:v>3</c:v>
                </c:pt>
                <c:pt idx="3">
                  <c:v>2.5</c:v>
                </c:pt>
                <c:pt idx="4">
                  <c:v>3.2</c:v>
                </c:pt>
                <c:pt idx="5">
                  <c:v>3.3000000000000003</c:v>
                </c:pt>
                <c:pt idx="6">
                  <c:v>3.6</c:v>
                </c:pt>
                <c:pt idx="7">
                  <c:v>4</c:v>
                </c:pt>
                <c:pt idx="8">
                  <c:v>4.3</c:v>
                </c:pt>
                <c:pt idx="9">
                  <c:v>4.3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4.3</c:v>
                </c:pt>
              </c:numCache>
            </c:numRef>
          </c:val>
        </c:ser>
        <c:ser>
          <c:idx val="0"/>
          <c:order val="4"/>
          <c:tx>
            <c:strRef>
              <c:f>Graf_1!$A$5</c:f>
              <c:strCache>
                <c:ptCount val="1"/>
                <c:pt idx="0">
                  <c:v>D4 - Dôchodky z majetku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Graf_1!$B$5:$M$5</c:f>
              <c:numCache>
                <c:formatCode>#\ ##0.0</c:formatCode>
                <c:ptCount val="12"/>
                <c:pt idx="0">
                  <c:v>1.9</c:v>
                </c:pt>
                <c:pt idx="1">
                  <c:v>1.5</c:v>
                </c:pt>
                <c:pt idx="2">
                  <c:v>1.5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0.9</c:v>
                </c:pt>
                <c:pt idx="7">
                  <c:v>1.1000000000000001</c:v>
                </c:pt>
                <c:pt idx="8">
                  <c:v>0.9</c:v>
                </c:pt>
                <c:pt idx="9">
                  <c:v>0.7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0500472"/>
        <c:axId val="482956472"/>
      </c:barChart>
      <c:lineChart>
        <c:grouping val="standard"/>
        <c:varyColors val="0"/>
        <c:ser>
          <c:idx val="3"/>
          <c:order val="5"/>
          <c:tx>
            <c:strRef>
              <c:f>Graf_1!$A$8</c:f>
              <c:strCache>
                <c:ptCount val="1"/>
                <c:pt idx="0">
                  <c:v>Súčet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Graf_1!$B$8:$N$8</c:f>
              <c:numCache>
                <c:formatCode>#\ ##0.0</c:formatCode>
                <c:ptCount val="13"/>
                <c:pt idx="0">
                  <c:v>36.899999999999991</c:v>
                </c:pt>
                <c:pt idx="1">
                  <c:v>35.1</c:v>
                </c:pt>
                <c:pt idx="2">
                  <c:v>34.499999999999993</c:v>
                </c:pt>
                <c:pt idx="3">
                  <c:v>34.4</c:v>
                </c:pt>
                <c:pt idx="4">
                  <c:v>36.299999999999997</c:v>
                </c:pt>
                <c:pt idx="5">
                  <c:v>34.499999999999993</c:v>
                </c:pt>
                <c:pt idx="6">
                  <c:v>36.299999999999997</c:v>
                </c:pt>
                <c:pt idx="7">
                  <c:v>36.299999999999997</c:v>
                </c:pt>
                <c:pt idx="8">
                  <c:v>38.699999999999996</c:v>
                </c:pt>
                <c:pt idx="9">
                  <c:v>39.299999999999997</c:v>
                </c:pt>
                <c:pt idx="10">
                  <c:v>42.4</c:v>
                </c:pt>
                <c:pt idx="11">
                  <c:v>39.299999999999997</c:v>
                </c:pt>
                <c:pt idx="12">
                  <c:v>39.4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00472"/>
        <c:axId val="482956472"/>
      </c:lineChart>
      <c:catAx>
        <c:axId val="48050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2956472"/>
        <c:crosses val="autoZero"/>
        <c:auto val="1"/>
        <c:lblAlgn val="ctr"/>
        <c:lblOffset val="100"/>
        <c:noMultiLvlLbl val="0"/>
      </c:catAx>
      <c:valAx>
        <c:axId val="482956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0500472"/>
        <c:crosses val="autoZero"/>
        <c:crossBetween val="between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84779224996125724"/>
          <c:w val="0.97521051587301588"/>
          <c:h val="0.152207750038742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45560204228202816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Graf_10!$A$4</c:f>
              <c:strCache>
                <c:ptCount val="1"/>
                <c:pt idx="0">
                  <c:v>D51A_C1 - Dane z príjmov jednotlivcov alebo domácností bez kapitálových výnosov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Graf_10!$B$2:$F$2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Graf_10!$B$4:$F$4</c:f>
              <c:numCache>
                <c:formatCode>0.0</c:formatCode>
                <c:ptCount val="5"/>
                <c:pt idx="0">
                  <c:v>18.681318681318679</c:v>
                </c:pt>
                <c:pt idx="1">
                  <c:v>20.708955223880597</c:v>
                </c:pt>
                <c:pt idx="2">
                  <c:v>25.514403292181072</c:v>
                </c:pt>
                <c:pt idx="3">
                  <c:v>25.678119349005424</c:v>
                </c:pt>
                <c:pt idx="4">
                  <c:v>40.239726027397261</c:v>
                </c:pt>
              </c:numCache>
            </c:numRef>
          </c:val>
        </c:ser>
        <c:ser>
          <c:idx val="0"/>
          <c:order val="2"/>
          <c:tx>
            <c:strRef>
              <c:f>Graf_10!$A$5</c:f>
              <c:strCache>
                <c:ptCount val="1"/>
                <c:pt idx="0">
                  <c:v>D611 - Skutočné sociálne príspevky zamestnávateľov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Graf_10!$B$2:$F$2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Graf_10!$B$5:$F$5</c:f>
              <c:numCache>
                <c:formatCode>0.0</c:formatCode>
                <c:ptCount val="5"/>
                <c:pt idx="0">
                  <c:v>45.238095238095241</c:v>
                </c:pt>
                <c:pt idx="1">
                  <c:v>50.746268656716417</c:v>
                </c:pt>
                <c:pt idx="2">
                  <c:v>40.329218106995881</c:v>
                </c:pt>
                <c:pt idx="3">
                  <c:v>26.40144665461121</c:v>
                </c:pt>
                <c:pt idx="4">
                  <c:v>29.965753424657539</c:v>
                </c:pt>
              </c:numCache>
            </c:numRef>
          </c:val>
        </c:ser>
        <c:ser>
          <c:idx val="1"/>
          <c:order val="3"/>
          <c:tx>
            <c:strRef>
              <c:f>Graf_10!$A$6</c:f>
              <c:strCache>
                <c:ptCount val="1"/>
                <c:pt idx="0">
                  <c:v>D613 - Skutočné  príspevky domácností do dôchodkového systému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Graf_10!$B$2:$F$2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Graf_10!$B$6:$F$6</c:f>
              <c:numCache>
                <c:formatCode>0.0</c:formatCode>
                <c:ptCount val="5"/>
                <c:pt idx="0">
                  <c:v>34.798534798534796</c:v>
                </c:pt>
                <c:pt idx="1">
                  <c:v>28.544776119402986</c:v>
                </c:pt>
                <c:pt idx="2">
                  <c:v>30.864197530864196</c:v>
                </c:pt>
                <c:pt idx="3">
                  <c:v>41.591320072332735</c:v>
                </c:pt>
                <c:pt idx="4">
                  <c:v>23.458904109589042</c:v>
                </c:pt>
              </c:numCache>
            </c:numRef>
          </c:val>
        </c:ser>
        <c:ser>
          <c:idx val="2"/>
          <c:order val="4"/>
          <c:tx>
            <c:strRef>
              <c:f>Graf_10!$A$7</c:f>
              <c:strCache>
                <c:ptCount val="1"/>
                <c:pt idx="0">
                  <c:v>ostatné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Graf_10!$B$2:$F$2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Graf_10!$B$7:$F$7</c:f>
              <c:numCache>
                <c:formatCode>0.0</c:formatCode>
                <c:ptCount val="5"/>
                <c:pt idx="0">
                  <c:v>1.2820512820512873</c:v>
                </c:pt>
                <c:pt idx="1">
                  <c:v>0</c:v>
                </c:pt>
                <c:pt idx="2">
                  <c:v>3.292181069958851</c:v>
                </c:pt>
                <c:pt idx="3">
                  <c:v>6.3291139240506329</c:v>
                </c:pt>
                <c:pt idx="4">
                  <c:v>6.3356164383561575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081032"/>
        <c:axId val="486081424"/>
      </c:barChart>
      <c:lineChart>
        <c:grouping val="stacked"/>
        <c:varyColors val="0"/>
        <c:ser>
          <c:idx val="5"/>
          <c:order val="0"/>
          <c:tx>
            <c:strRef>
              <c:f>Graf_10!$A$3</c:f>
              <c:strCache>
                <c:ptCount val="1"/>
                <c:pt idx="0">
                  <c:v>Zdanenie práce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Lbls>
            <c:dLbl>
              <c:idx val="3"/>
              <c:layout>
                <c:manualLayout>
                  <c:x val="1.3253810470510174E-2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Graf_10!$B$2:$F$2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Graf_10!$B$3:$F$3</c:f>
              <c:numCache>
                <c:formatCode>General</c:formatCode>
                <c:ptCount val="5"/>
                <c:pt idx="0">
                  <c:v>54.6</c:v>
                </c:pt>
                <c:pt idx="1">
                  <c:v>53.6</c:v>
                </c:pt>
                <c:pt idx="2">
                  <c:v>48.6</c:v>
                </c:pt>
                <c:pt idx="3">
                  <c:v>55.3</c:v>
                </c:pt>
                <c:pt idx="4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81032"/>
        <c:axId val="486081424"/>
      </c:lineChart>
      <c:catAx>
        <c:axId val="48608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6081424"/>
        <c:crosses val="autoZero"/>
        <c:auto val="1"/>
        <c:lblAlgn val="ctr"/>
        <c:lblOffset val="100"/>
        <c:noMultiLvlLbl val="0"/>
      </c:catAx>
      <c:valAx>
        <c:axId val="486081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608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4450396825396849E-3"/>
          <c:y val="0.64050012405165768"/>
          <c:w val="0.99437599206349192"/>
          <c:h val="0.359499875948342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9221347331583"/>
          <c:y val="5.0925925925925923E-2"/>
          <c:w val="0.86115223097112858"/>
          <c:h val="0.67430036590727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Graf_11!$A$11</c:f>
              <c:strCache>
                <c:ptCount val="1"/>
                <c:pt idx="0">
                  <c:v>Čistý príjem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Graf_11!$B$2:$E$2</c:f>
              <c:strCache>
                <c:ptCount val="4"/>
                <c:pt idx="0">
                  <c:v>Zamestnanec</c:v>
                </c:pt>
                <c:pt idx="1">
                  <c:v>s.r.o.</c:v>
                </c:pt>
                <c:pt idx="2">
                  <c:v>SZČO pôvodné PV</c:v>
                </c:pt>
                <c:pt idx="3">
                  <c:v>SZČO vyššie PV</c:v>
                </c:pt>
              </c:strCache>
            </c:strRef>
          </c:cat>
          <c:val>
            <c:numRef>
              <c:f>Graf_11!$B$11:$E$11</c:f>
              <c:numCache>
                <c:formatCode>#\ ##0.0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Graf_11!$A$12</c:f>
              <c:strCache>
                <c:ptCount val="1"/>
                <c:pt idx="0">
                  <c:v>Odvody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Graf_11!$B$2:$E$2</c:f>
              <c:strCache>
                <c:ptCount val="4"/>
                <c:pt idx="0">
                  <c:v>Zamestnanec</c:v>
                </c:pt>
                <c:pt idx="1">
                  <c:v>s.r.o.</c:v>
                </c:pt>
                <c:pt idx="2">
                  <c:v>SZČO pôvodné PV</c:v>
                </c:pt>
                <c:pt idx="3">
                  <c:v>SZČO vyššie PV</c:v>
                </c:pt>
              </c:strCache>
            </c:strRef>
          </c:cat>
          <c:val>
            <c:numRef>
              <c:f>Graf_11!$B$12:$E$12</c:f>
              <c:numCache>
                <c:formatCode>#\ ##0.0</c:formatCode>
                <c:ptCount val="4"/>
                <c:pt idx="0">
                  <c:v>651.11822632794463</c:v>
                </c:pt>
                <c:pt idx="1">
                  <c:v>61.810000000000009</c:v>
                </c:pt>
                <c:pt idx="2">
                  <c:v>298.23920043322443</c:v>
                </c:pt>
                <c:pt idx="3">
                  <c:v>208.16725</c:v>
                </c:pt>
              </c:numCache>
            </c:numRef>
          </c:val>
        </c:ser>
        <c:ser>
          <c:idx val="2"/>
          <c:order val="2"/>
          <c:tx>
            <c:strRef>
              <c:f>Graf_11!$A$13</c:f>
              <c:strCache>
                <c:ptCount val="1"/>
                <c:pt idx="0">
                  <c:v>Dane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Graf_11!$B$2:$E$2</c:f>
              <c:strCache>
                <c:ptCount val="4"/>
                <c:pt idx="0">
                  <c:v>Zamestnanec</c:v>
                </c:pt>
                <c:pt idx="1">
                  <c:v>s.r.o.</c:v>
                </c:pt>
                <c:pt idx="2">
                  <c:v>SZČO pôvodné PV</c:v>
                </c:pt>
                <c:pt idx="3">
                  <c:v>SZČO vyššie PV</c:v>
                </c:pt>
              </c:strCache>
            </c:strRef>
          </c:cat>
          <c:val>
            <c:numRef>
              <c:f>Graf_11!$B$13:$E$13</c:f>
              <c:numCache>
                <c:formatCode>0.0</c:formatCode>
                <c:ptCount val="4"/>
                <c:pt idx="0">
                  <c:v>160.22301234567902</c:v>
                </c:pt>
                <c:pt idx="1">
                  <c:v>383.41934531101117</c:v>
                </c:pt>
                <c:pt idx="2">
                  <c:v>61.704493827160512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082208"/>
        <c:axId val="486082600"/>
      </c:barChart>
      <c:catAx>
        <c:axId val="4860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486082600"/>
        <c:crosses val="autoZero"/>
        <c:auto val="1"/>
        <c:lblAlgn val="ctr"/>
        <c:lblOffset val="100"/>
        <c:noMultiLvlLbl val="0"/>
      </c:catAx>
      <c:valAx>
        <c:axId val="48608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48608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919444444444471E-2"/>
          <c:y val="0.87834965580187241"/>
          <c:w val="0.89055162037037039"/>
          <c:h val="9.9034230371015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5736766809728"/>
          <c:y val="4.3177721428889176E-2"/>
          <c:w val="0.87178930219929407"/>
          <c:h val="0.74244939721517866"/>
        </c:manualLayout>
      </c:layout>
      <c:barChart>
        <c:barDir val="col"/>
        <c:grouping val="stacked"/>
        <c:varyColors val="0"/>
        <c:ser>
          <c:idx val="0"/>
          <c:order val="0"/>
          <c:tx>
            <c:v>Zamestnanec</c:v>
          </c:tx>
          <c:spPr>
            <a:solidFill>
              <a:srgbClr val="2C9AD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1753.4076666666699</c:v>
              </c:pt>
              <c:pt idx="1">
                <c:v>1756.9485833333333</c:v>
              </c:pt>
              <c:pt idx="2">
                <c:v>1736.1388333333332</c:v>
              </c:pt>
              <c:pt idx="3">
                <c:v>1788.1975</c:v>
              </c:pt>
              <c:pt idx="4">
                <c:v>1826.9430833333333</c:v>
              </c:pt>
              <c:pt idx="5">
                <c:v>1888.1011666666668</c:v>
              </c:pt>
            </c:numLit>
          </c:val>
        </c:ser>
        <c:ser>
          <c:idx val="1"/>
          <c:order val="1"/>
          <c:tx>
            <c:v>SZČO</c:v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777777777778798E-3"/>
                  <c:y val="4.62962962962962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239.49508333333301</c:v>
              </c:pt>
              <c:pt idx="1">
                <c:v>227.24424999999999</c:v>
              </c:pt>
              <c:pt idx="2">
                <c:v>203.02158333333335</c:v>
              </c:pt>
              <c:pt idx="3">
                <c:v>198.11799999999999</c:v>
              </c:pt>
              <c:pt idx="4">
                <c:v>195.12299999999999</c:v>
              </c:pt>
              <c:pt idx="5">
                <c:v>193.517</c:v>
              </c:pt>
            </c:numLit>
          </c:val>
        </c:ser>
        <c:ser>
          <c:idx val="2"/>
          <c:order val="2"/>
          <c:tx>
            <c:v>Dohoda</c:v>
          </c:tx>
          <c:spPr>
            <a:solidFill>
              <a:srgbClr val="AAD3F2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650.16866666666704</c:v>
              </c:pt>
              <c:pt idx="1">
                <c:v>350.73858333333334</c:v>
              </c:pt>
              <c:pt idx="2">
                <c:v>326.73899999999998</c:v>
              </c:pt>
              <c:pt idx="3">
                <c:v>330.55958333333331</c:v>
              </c:pt>
              <c:pt idx="4">
                <c:v>314.79374999999999</c:v>
              </c:pt>
              <c:pt idx="5">
                <c:v>283.79000000000002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6083384"/>
        <c:axId val="486083776"/>
      </c:barChart>
      <c:catAx>
        <c:axId val="48608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486083776"/>
        <c:crossesAt val="-20"/>
        <c:auto val="1"/>
        <c:lblAlgn val="ctr"/>
        <c:lblOffset val="100"/>
        <c:noMultiLvlLbl val="0"/>
      </c:catAx>
      <c:valAx>
        <c:axId val="48608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48608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55181590238448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Graf_13!$B$3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Graf_13!$A$4:$A$11</c:f>
              <c:strCache>
                <c:ptCount val="8"/>
                <c:pt idx="0">
                  <c:v>MM *</c:v>
                </c:pt>
                <c:pt idx="1">
                  <c:v>50%</c:v>
                </c:pt>
                <c:pt idx="2">
                  <c:v>60%</c:v>
                </c:pt>
                <c:pt idx="3">
                  <c:v>Priemerná mzda</c:v>
                </c:pt>
                <c:pt idx="4">
                  <c:v>500%</c:v>
                </c:pt>
                <c:pt idx="5">
                  <c:v>600%</c:v>
                </c:pt>
                <c:pt idx="6">
                  <c:v>700%</c:v>
                </c:pt>
                <c:pt idx="7">
                  <c:v>800%</c:v>
                </c:pt>
              </c:strCache>
            </c:strRef>
          </c:cat>
          <c:val>
            <c:numRef>
              <c:f>Graf_13!$B$4:$B$11</c:f>
              <c:numCache>
                <c:formatCode>0.0</c:formatCode>
                <c:ptCount val="8"/>
                <c:pt idx="0">
                  <c:v>33.993902439024389</c:v>
                </c:pt>
                <c:pt idx="1">
                  <c:v>35.836016118028311</c:v>
                </c:pt>
                <c:pt idx="2">
                  <c:v>37.619190260958554</c:v>
                </c:pt>
                <c:pt idx="3">
                  <c:v>41.185538546819039</c:v>
                </c:pt>
                <c:pt idx="4">
                  <c:v>48.216792100176249</c:v>
                </c:pt>
                <c:pt idx="5">
                  <c:v>42.930914148520856</c:v>
                </c:pt>
                <c:pt idx="6">
                  <c:v>39.155287040195574</c:v>
                </c:pt>
                <c:pt idx="7">
                  <c:v>36.323566708951624</c:v>
                </c:pt>
              </c:numCache>
            </c:numRef>
          </c:val>
        </c:ser>
        <c:ser>
          <c:idx val="2"/>
          <c:order val="1"/>
          <c:tx>
            <c:strRef>
              <c:f>Graf_13!$C$3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Graf_13!$A$4:$A$11</c:f>
              <c:strCache>
                <c:ptCount val="8"/>
                <c:pt idx="0">
                  <c:v>MM *</c:v>
                </c:pt>
                <c:pt idx="1">
                  <c:v>50%</c:v>
                </c:pt>
                <c:pt idx="2">
                  <c:v>60%</c:v>
                </c:pt>
                <c:pt idx="3">
                  <c:v>Priemerná mzda</c:v>
                </c:pt>
                <c:pt idx="4">
                  <c:v>500%</c:v>
                </c:pt>
                <c:pt idx="5">
                  <c:v>600%</c:v>
                </c:pt>
                <c:pt idx="6">
                  <c:v>700%</c:v>
                </c:pt>
                <c:pt idx="7">
                  <c:v>800%</c:v>
                </c:pt>
              </c:strCache>
            </c:strRef>
          </c:cat>
          <c:val>
            <c:numRef>
              <c:f>Graf_13!$C$4:$C$11</c:f>
              <c:numCache>
                <c:formatCode>0.0</c:formatCode>
                <c:ptCount val="8"/>
                <c:pt idx="0">
                  <c:v>26.375247524752478</c:v>
                </c:pt>
                <c:pt idx="1">
                  <c:v>31.669746797025727</c:v>
                </c:pt>
                <c:pt idx="2">
                  <c:v>36.765443246679752</c:v>
                </c:pt>
                <c:pt idx="3">
                  <c:v>41.336997279231007</c:v>
                </c:pt>
                <c:pt idx="4">
                  <c:v>48.046216819048148</c:v>
                </c:pt>
                <c:pt idx="5">
                  <c:v>42.78876808091411</c:v>
                </c:pt>
                <c:pt idx="6">
                  <c:v>39.033447553675501</c:v>
                </c:pt>
                <c:pt idx="7">
                  <c:v>36.216957158246558</c:v>
                </c:pt>
              </c:numCache>
            </c:numRef>
          </c:val>
        </c:ser>
        <c:ser>
          <c:idx val="1"/>
          <c:order val="2"/>
          <c:tx>
            <c:strRef>
              <c:f>Graf_13!$D$3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Graf_13!$A$4:$A$11</c:f>
              <c:strCache>
                <c:ptCount val="8"/>
                <c:pt idx="0">
                  <c:v>MM *</c:v>
                </c:pt>
                <c:pt idx="1">
                  <c:v>50%</c:v>
                </c:pt>
                <c:pt idx="2">
                  <c:v>60%</c:v>
                </c:pt>
                <c:pt idx="3">
                  <c:v>Priemerná mzda</c:v>
                </c:pt>
                <c:pt idx="4">
                  <c:v>500%</c:v>
                </c:pt>
                <c:pt idx="5">
                  <c:v>600%</c:v>
                </c:pt>
                <c:pt idx="6">
                  <c:v>700%</c:v>
                </c:pt>
                <c:pt idx="7">
                  <c:v>800%</c:v>
                </c:pt>
              </c:strCache>
            </c:strRef>
          </c:cat>
          <c:val>
            <c:numRef>
              <c:f>Graf_13!$D$4:$D$11</c:f>
              <c:numCache>
                <c:formatCode>0.0</c:formatCode>
                <c:ptCount val="8"/>
                <c:pt idx="0">
                  <c:v>28.765819889236692</c:v>
                </c:pt>
                <c:pt idx="1">
                  <c:v>32.66877971473852</c:v>
                </c:pt>
                <c:pt idx="2">
                  <c:v>37.544617744822297</c:v>
                </c:pt>
                <c:pt idx="3">
                  <c:v>41.502286585365852</c:v>
                </c:pt>
                <c:pt idx="4">
                  <c:v>48.303363687419761</c:v>
                </c:pt>
                <c:pt idx="5">
                  <c:v>43.003057137890451</c:v>
                </c:pt>
                <c:pt idx="6">
                  <c:v>39.217123888226666</c:v>
                </c:pt>
                <c:pt idx="7">
                  <c:v>36.377673950978824</c:v>
                </c:pt>
              </c:numCache>
            </c:numRef>
          </c:val>
        </c:ser>
        <c:ser>
          <c:idx val="3"/>
          <c:order val="3"/>
          <c:tx>
            <c:strRef>
              <c:f>Graf_13!$E$3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strRef>
              <c:f>Graf_13!$A$4:$A$11</c:f>
              <c:strCache>
                <c:ptCount val="8"/>
                <c:pt idx="0">
                  <c:v>MM *</c:v>
                </c:pt>
                <c:pt idx="1">
                  <c:v>50%</c:v>
                </c:pt>
                <c:pt idx="2">
                  <c:v>60%</c:v>
                </c:pt>
                <c:pt idx="3">
                  <c:v>Priemerná mzda</c:v>
                </c:pt>
                <c:pt idx="4">
                  <c:v>500%</c:v>
                </c:pt>
                <c:pt idx="5">
                  <c:v>600%</c:v>
                </c:pt>
                <c:pt idx="6">
                  <c:v>700%</c:v>
                </c:pt>
                <c:pt idx="7">
                  <c:v>800%</c:v>
                </c:pt>
              </c:strCache>
            </c:strRef>
          </c:cat>
          <c:val>
            <c:numRef>
              <c:f>Graf_13!$E$4:$E$11</c:f>
              <c:numCache>
                <c:formatCode>0.0</c:formatCode>
                <c:ptCount val="8"/>
                <c:pt idx="0">
                  <c:v>31.057859601111243</c:v>
                </c:pt>
                <c:pt idx="1">
                  <c:v>33.857863823910137</c:v>
                </c:pt>
                <c:pt idx="2">
                  <c:v>38.399004853261481</c:v>
                </c:pt>
                <c:pt idx="3">
                  <c:v>41.612598788245542</c:v>
                </c:pt>
                <c:pt idx="4">
                  <c:v>50.400916380297822</c:v>
                </c:pt>
                <c:pt idx="5">
                  <c:v>50.400916380297836</c:v>
                </c:pt>
                <c:pt idx="6">
                  <c:v>48.499315196239699</c:v>
                </c:pt>
                <c:pt idx="7">
                  <c:v>45.839917215190077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231160"/>
        <c:axId val="486231552"/>
      </c:barChart>
      <c:catAx>
        <c:axId val="48623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b="0"/>
                  <a:t>Hrubá mzda ako % priemernej mzdy</a:t>
                </a:r>
              </a:p>
            </c:rich>
          </c:tx>
          <c:layout>
            <c:manualLayout>
              <c:xMode val="edge"/>
              <c:yMode val="edge"/>
              <c:x val="0.33758454999161924"/>
              <c:y val="0.76455263386900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6231552"/>
        <c:crosses val="autoZero"/>
        <c:auto val="1"/>
        <c:lblAlgn val="ctr"/>
        <c:lblOffset val="100"/>
        <c:noMultiLvlLbl val="0"/>
      </c:catAx>
      <c:valAx>
        <c:axId val="4862315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486231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70122773622916"/>
          <c:y val="0.87172143263016466"/>
          <c:w val="0.68147180829644682"/>
          <c:h val="0.103937973671361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 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586805555555549E-2"/>
          <c:y val="5.0443055555555547E-2"/>
          <c:w val="0.87178930219929407"/>
          <c:h val="0.550661332407051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Graf_14!$C$2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Graf_14!$C$3:$C$6</c:f>
              <c:numCache>
                <c:formatCode>0.0</c:formatCode>
                <c:ptCount val="4"/>
                <c:pt idx="0">
                  <c:v>3.2318090000000002</c:v>
                </c:pt>
                <c:pt idx="1">
                  <c:v>4.5608459999999997</c:v>
                </c:pt>
                <c:pt idx="2">
                  <c:v>12.145749</c:v>
                </c:pt>
                <c:pt idx="3">
                  <c:v>4.8374930000000003</c:v>
                </c:pt>
              </c:numCache>
            </c:numRef>
          </c:val>
        </c:ser>
        <c:ser>
          <c:idx val="2"/>
          <c:order val="2"/>
          <c:tx>
            <c:strRef>
              <c:f>Graf_14!$D$2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Graf_14!$D$3:$D$6</c:f>
              <c:numCache>
                <c:formatCode>0.0</c:formatCode>
                <c:ptCount val="4"/>
                <c:pt idx="0">
                  <c:v>9.3079800000000006</c:v>
                </c:pt>
                <c:pt idx="1">
                  <c:v>8.2089549999999996</c:v>
                </c:pt>
                <c:pt idx="2">
                  <c:v>14.979756999999999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Graf_14!$E$2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Graf_14!$E$3:$E$6</c:f>
              <c:numCache>
                <c:formatCode>0.0</c:formatCode>
                <c:ptCount val="4"/>
                <c:pt idx="0">
                  <c:v>21.262135000000001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ser>
          <c:idx val="0"/>
          <c:order val="4"/>
          <c:tx>
            <c:strRef>
              <c:f>Graf_14!$F$2</c:f>
              <c:strCache>
                <c:ptCount val="1"/>
                <c:pt idx="0">
                  <c:v>Prídavky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Graf_14!$F$3:$F$6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32336"/>
        <c:axId val="486232728"/>
      </c:barChart>
      <c:lineChart>
        <c:grouping val="standard"/>
        <c:varyColors val="0"/>
        <c:ser>
          <c:idx val="5"/>
          <c:order val="0"/>
          <c:tx>
            <c:strRef>
              <c:f>Graf_14!$B$2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Graf_14!$B$3:$B$6</c:f>
              <c:numCache>
                <c:formatCode>0.0</c:formatCode>
                <c:ptCount val="4"/>
                <c:pt idx="0">
                  <c:v>33.801924</c:v>
                </c:pt>
                <c:pt idx="1">
                  <c:v>38.142935999999999</c:v>
                </c:pt>
                <c:pt idx="2">
                  <c:v>46.153846000000001</c:v>
                </c:pt>
                <c:pt idx="3">
                  <c:v>34.253135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Graf_14!$G$2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Graf_14!$A$3:$A$6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Graf_14!$G$3:$G$6</c:f>
              <c:numCache>
                <c:formatCode>0.0</c:formatCode>
                <c:ptCount val="4"/>
                <c:pt idx="0">
                  <c:v>32.875102045454547</c:v>
                </c:pt>
                <c:pt idx="1">
                  <c:v>32.875102045454547</c:v>
                </c:pt>
                <c:pt idx="2">
                  <c:v>32.875102045454547</c:v>
                </c:pt>
                <c:pt idx="3">
                  <c:v>32.875102045454547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32336"/>
        <c:axId val="486232728"/>
      </c:lineChart>
      <c:catAx>
        <c:axId val="4862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232728"/>
        <c:crossesAt val="-20"/>
        <c:auto val="1"/>
        <c:lblAlgn val="ctr"/>
        <c:lblOffset val="100"/>
        <c:noMultiLvlLbl val="0"/>
      </c:catAx>
      <c:valAx>
        <c:axId val="4862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2323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 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202546296296287E-2"/>
          <c:y val="6.0373611111111121E-2"/>
          <c:w val="0.87178930219929407"/>
          <c:h val="0.6012452934597156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Graf_15!$C$2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Graf_15!$A$3:$A$6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Graf_15!$C$3:$C$6</c:f>
              <c:numCache>
                <c:formatCode>0.0</c:formatCode>
                <c:ptCount val="4"/>
                <c:pt idx="0">
                  <c:v>7.7352420000000004</c:v>
                </c:pt>
                <c:pt idx="1">
                  <c:v>9.7804230000000008</c:v>
                </c:pt>
                <c:pt idx="2">
                  <c:v>12.145749</c:v>
                </c:pt>
                <c:pt idx="3">
                  <c:v>6.2173819999999997</c:v>
                </c:pt>
              </c:numCache>
            </c:numRef>
          </c:val>
        </c:ser>
        <c:ser>
          <c:idx val="2"/>
          <c:order val="2"/>
          <c:tx>
            <c:strRef>
              <c:f>Graf_15!$D$2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Graf_15!$A$3:$A$6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Graf_15!$D$3:$D$6</c:f>
              <c:numCache>
                <c:formatCode>0.0</c:formatCode>
                <c:ptCount val="4"/>
                <c:pt idx="0">
                  <c:v>10.232913</c:v>
                </c:pt>
                <c:pt idx="1">
                  <c:v>8.2089549999999996</c:v>
                </c:pt>
                <c:pt idx="2">
                  <c:v>14.979756999999999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Graf_15!$E$2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Graf_15!$A$3:$A$6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Graf_15!$E$3:$E$6</c:f>
              <c:numCache>
                <c:formatCode>0.0</c:formatCode>
                <c:ptCount val="4"/>
                <c:pt idx="0">
                  <c:v>23.634975000000001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33512"/>
        <c:axId val="486233904"/>
      </c:barChart>
      <c:lineChart>
        <c:grouping val="standard"/>
        <c:varyColors val="0"/>
        <c:ser>
          <c:idx val="5"/>
          <c:order val="0"/>
          <c:tx>
            <c:strRef>
              <c:f>Graf_15!$B$2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5.6350640755053714E-2"/>
                  <c:y val="-4.7314814814814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Graf_15!$A$3:$A$6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Graf_15!$B$3:$B$6</c:f>
              <c:numCache>
                <c:formatCode>0.0</c:formatCode>
                <c:ptCount val="4"/>
                <c:pt idx="0">
                  <c:v>41.60313</c:v>
                </c:pt>
                <c:pt idx="1">
                  <c:v>43.362512000000002</c:v>
                </c:pt>
                <c:pt idx="2">
                  <c:v>46.153846000000001</c:v>
                </c:pt>
                <c:pt idx="3">
                  <c:v>35.633023999999999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Graf_15!$F$2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Graf_15!$A$3:$A$6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Graf_15!$F$3:$F$6</c:f>
              <c:numCache>
                <c:formatCode>0.0</c:formatCode>
                <c:ptCount val="4"/>
                <c:pt idx="0">
                  <c:v>41.526626090909083</c:v>
                </c:pt>
                <c:pt idx="1">
                  <c:v>41.526626090909083</c:v>
                </c:pt>
                <c:pt idx="2">
                  <c:v>41.526626090909083</c:v>
                </c:pt>
                <c:pt idx="3">
                  <c:v>41.526626090909083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33512"/>
        <c:axId val="486233904"/>
      </c:lineChart>
      <c:catAx>
        <c:axId val="48623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233904"/>
        <c:crossesAt val="-20"/>
        <c:auto val="1"/>
        <c:lblAlgn val="ctr"/>
        <c:lblOffset val="100"/>
        <c:noMultiLvlLbl val="0"/>
      </c:catAx>
      <c:valAx>
        <c:axId val="4862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23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187538297967619"/>
          <c:w val="0.92186851851851848"/>
          <c:h val="0.18695793187639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 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72834645669298E-2"/>
          <c:y val="5.050075128815288E-2"/>
          <c:w val="0.87178930219929407"/>
          <c:h val="0.595630833333333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Graf_16!$C$2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Graf_16!$A$3:$A$6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Graf_16!$C$3:$C$6</c:f>
              <c:numCache>
                <c:formatCode>0.0</c:formatCode>
                <c:ptCount val="4"/>
                <c:pt idx="0">
                  <c:v>11.258883000000001</c:v>
                </c:pt>
                <c:pt idx="1">
                  <c:v>12.912169</c:v>
                </c:pt>
                <c:pt idx="2">
                  <c:v>12.145749</c:v>
                </c:pt>
                <c:pt idx="3">
                  <c:v>9.1795310000000008</c:v>
                </c:pt>
              </c:numCache>
            </c:numRef>
          </c:val>
        </c:ser>
        <c:ser>
          <c:idx val="2"/>
          <c:order val="2"/>
          <c:tx>
            <c:strRef>
              <c:f>Graf_16!$D$2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Graf_16!$A$3:$A$6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Graf_16!$D$3:$D$6</c:f>
              <c:numCache>
                <c:formatCode>0.0</c:formatCode>
                <c:ptCount val="4"/>
                <c:pt idx="0">
                  <c:v>10.232913</c:v>
                </c:pt>
                <c:pt idx="1">
                  <c:v>8.2089549999999996</c:v>
                </c:pt>
                <c:pt idx="2">
                  <c:v>14.979756999999999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Graf_16!$E$2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Graf_16!$A$3:$A$6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Graf_16!$E$3:$E$6</c:f>
              <c:numCache>
                <c:formatCode>0.0</c:formatCode>
                <c:ptCount val="4"/>
                <c:pt idx="0">
                  <c:v>23.634975000000001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34688"/>
        <c:axId val="486571744"/>
      </c:barChart>
      <c:lineChart>
        <c:grouping val="standard"/>
        <c:varyColors val="0"/>
        <c:ser>
          <c:idx val="5"/>
          <c:order val="0"/>
          <c:tx>
            <c:strRef>
              <c:f>Graf_16!$B$2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Graf_16!$A$3:$A$6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Graf_16!$B$3:$B$6</c:f>
              <c:numCache>
                <c:formatCode>0.0</c:formatCode>
                <c:ptCount val="4"/>
                <c:pt idx="0">
                  <c:v>45.126770999999998</c:v>
                </c:pt>
                <c:pt idx="1">
                  <c:v>46.494258000000002</c:v>
                </c:pt>
                <c:pt idx="2">
                  <c:v>46.153846000000001</c:v>
                </c:pt>
                <c:pt idx="3">
                  <c:v>38.595173000000003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Graf_16!$F$2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Graf_16!$A$3:$A$6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Graf_16!$F$3:$F$6</c:f>
              <c:numCache>
                <c:formatCode>0.0</c:formatCode>
                <c:ptCount val="4"/>
                <c:pt idx="0">
                  <c:v>48.306297545454548</c:v>
                </c:pt>
                <c:pt idx="1">
                  <c:v>48.306297545454548</c:v>
                </c:pt>
                <c:pt idx="2">
                  <c:v>48.306297545454548</c:v>
                </c:pt>
                <c:pt idx="3">
                  <c:v>48.306297545454548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34688"/>
        <c:axId val="486571744"/>
      </c:lineChart>
      <c:catAx>
        <c:axId val="4862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571744"/>
        <c:crossesAt val="-20"/>
        <c:auto val="1"/>
        <c:lblAlgn val="ctr"/>
        <c:lblOffset val="100"/>
        <c:noMultiLvlLbl val="0"/>
      </c:catAx>
      <c:valAx>
        <c:axId val="48657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23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 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651947672234648E-2"/>
          <c:y val="3.8346093164947179E-2"/>
          <c:w val="0.87178930219929407"/>
          <c:h val="0.625898313957292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Graf_17!$C$2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Graf_17!$C$3:$C$6</c:f>
              <c:numCache>
                <c:formatCode>#\ ##0.0</c:formatCode>
                <c:ptCount val="4"/>
                <c:pt idx="0">
                  <c:v>0.230458</c:v>
                </c:pt>
                <c:pt idx="1">
                  <c:v>-6.5296409999999998</c:v>
                </c:pt>
                <c:pt idx="2">
                  <c:v>0</c:v>
                </c:pt>
                <c:pt idx="3">
                  <c:v>-1.6524859999999999</c:v>
                </c:pt>
              </c:numCache>
            </c:numRef>
          </c:val>
        </c:ser>
        <c:ser>
          <c:idx val="2"/>
          <c:order val="2"/>
          <c:tx>
            <c:strRef>
              <c:f>Graf_17!$D$2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Graf_17!$D$3:$D$6</c:f>
              <c:numCache>
                <c:formatCode>#\ ##0.0</c:formatCode>
                <c:ptCount val="4"/>
                <c:pt idx="0">
                  <c:v>10.232913</c:v>
                </c:pt>
                <c:pt idx="1">
                  <c:v>8.2089549999999996</c:v>
                </c:pt>
                <c:pt idx="2">
                  <c:v>14.968086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Graf_17!$E$2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Graf_17!$E$3:$E$6</c:f>
              <c:numCache>
                <c:formatCode>#\ ##0.0</c:formatCode>
                <c:ptCount val="4"/>
                <c:pt idx="0">
                  <c:v>23.634975000000001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ser>
          <c:idx val="0"/>
          <c:order val="4"/>
          <c:tx>
            <c:strRef>
              <c:f>Graf_17!$F$2</c:f>
              <c:strCache>
                <c:ptCount val="1"/>
                <c:pt idx="0">
                  <c:v>Rodinné prídavky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 w="25400">
              <a:noFill/>
            </a:ln>
            <a:effectLst/>
          </c:spPr>
          <c:invertIfNegative val="0"/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Graf_17!$F$3:$F$6</c:f>
              <c:numCache>
                <c:formatCode>#\ ##0.0</c:formatCode>
                <c:ptCount val="4"/>
                <c:pt idx="0">
                  <c:v>-5.6310659999999997</c:v>
                </c:pt>
                <c:pt idx="1">
                  <c:v>-4.5914510000000002</c:v>
                </c:pt>
                <c:pt idx="2">
                  <c:v>-11.995321000000001</c:v>
                </c:pt>
                <c:pt idx="3">
                  <c:v>-48.335487000000001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72528"/>
        <c:axId val="486572920"/>
      </c:barChart>
      <c:lineChart>
        <c:grouping val="standard"/>
        <c:varyColors val="0"/>
        <c:ser>
          <c:idx val="5"/>
          <c:order val="0"/>
          <c:tx>
            <c:strRef>
              <c:f>Graf_17!$B$2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3"/>
            <c:marker>
              <c:symbol val="diamond"/>
              <c:size val="9"/>
              <c:spPr>
                <a:solidFill>
                  <a:sysClr val="window" lastClr="FFFFFF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</c:dPt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Arial 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Graf_17!$B$3:$B$6</c:f>
              <c:numCache>
                <c:formatCode>#\ ##0.0</c:formatCode>
                <c:ptCount val="4"/>
                <c:pt idx="0">
                  <c:v>28.467279999999999</c:v>
                </c:pt>
                <c:pt idx="1">
                  <c:v>22.460997000000003</c:v>
                </c:pt>
                <c:pt idx="2">
                  <c:v>22.001105000000003</c:v>
                </c:pt>
                <c:pt idx="3">
                  <c:v>-20.572330999999998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Graf_17!$G$2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Graf_17!$A$3:$A$6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Graf_17!$G$3:$G$6</c:f>
              <c:numCache>
                <c:formatCode>#\ ##0.0</c:formatCode>
                <c:ptCount val="4"/>
                <c:pt idx="0">
                  <c:v>18.442405590909086</c:v>
                </c:pt>
                <c:pt idx="1">
                  <c:v>18.442405590909086</c:v>
                </c:pt>
                <c:pt idx="2">
                  <c:v>18.442405590909086</c:v>
                </c:pt>
                <c:pt idx="3">
                  <c:v>18.442405590909086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72528"/>
        <c:axId val="486572920"/>
      </c:lineChart>
      <c:catAx>
        <c:axId val="48657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572920"/>
        <c:crosses val="autoZero"/>
        <c:auto val="1"/>
        <c:lblAlgn val="ctr"/>
        <c:lblOffset val="100"/>
        <c:noMultiLvlLbl val="0"/>
      </c:catAx>
      <c:valAx>
        <c:axId val="48657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"/>
                <a:ea typeface="+mn-ea"/>
                <a:cs typeface="+mn-cs"/>
              </a:defRPr>
            </a:pPr>
            <a:endParaRPr lang="sk-SK"/>
          </a:p>
        </c:txPr>
        <c:crossAx val="48657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747151388491424E-2"/>
          <c:y val="0.75743378338095546"/>
          <c:w val="0.92732327209098864"/>
          <c:h val="0.2326424847863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 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72834645669298E-2"/>
          <c:y val="5.3068394151562052E-2"/>
          <c:w val="0.87178930219929407"/>
          <c:h val="0.58162845987741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Graf_18!$C$2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Graf_18!$C$3:$C$6</c:f>
              <c:numCache>
                <c:formatCode>0.0</c:formatCode>
                <c:ptCount val="4"/>
                <c:pt idx="0">
                  <c:v>4.3008899999999999</c:v>
                </c:pt>
                <c:pt idx="1">
                  <c:v>0.57514100000000001</c:v>
                </c:pt>
                <c:pt idx="2">
                  <c:v>4.0002779999999998</c:v>
                </c:pt>
                <c:pt idx="3">
                  <c:v>1.399934</c:v>
                </c:pt>
              </c:numCache>
            </c:numRef>
          </c:val>
        </c:ser>
        <c:ser>
          <c:idx val="2"/>
          <c:order val="2"/>
          <c:tx>
            <c:strRef>
              <c:f>Graf_18!$D$2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Graf_18!$D$3:$D$6</c:f>
              <c:numCache>
                <c:formatCode>0.0</c:formatCode>
                <c:ptCount val="4"/>
                <c:pt idx="0">
                  <c:v>10.232913</c:v>
                </c:pt>
                <c:pt idx="1">
                  <c:v>8.2089549999999996</c:v>
                </c:pt>
                <c:pt idx="2">
                  <c:v>14.979756999999999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Graf_18!$E$2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Graf_18!$E$3:$E$6</c:f>
              <c:numCache>
                <c:formatCode>0.0</c:formatCode>
                <c:ptCount val="4"/>
                <c:pt idx="0">
                  <c:v>23.634975000000001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ser>
          <c:idx val="0"/>
          <c:order val="4"/>
          <c:tx>
            <c:strRef>
              <c:f>Graf_18!$F$2</c:f>
              <c:strCache>
                <c:ptCount val="1"/>
                <c:pt idx="0">
                  <c:v>Rodinné prídavky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 w="25400">
              <a:noFill/>
            </a:ln>
            <a:effectLst/>
          </c:spPr>
          <c:invertIfNegative val="0"/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Graf_18!$F$3:$F$6</c:f>
              <c:numCache>
                <c:formatCode>0.0</c:formatCode>
                <c:ptCount val="4"/>
                <c:pt idx="0">
                  <c:v>-3.7728139999999999</c:v>
                </c:pt>
                <c:pt idx="1">
                  <c:v>-3.0762719999999999</c:v>
                </c:pt>
                <c:pt idx="2">
                  <c:v>-8.0368650000000006</c:v>
                </c:pt>
                <c:pt idx="3">
                  <c:v>-10.396996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73704"/>
        <c:axId val="486574096"/>
      </c:barChart>
      <c:lineChart>
        <c:grouping val="standard"/>
        <c:varyColors val="0"/>
        <c:ser>
          <c:idx val="5"/>
          <c:order val="0"/>
          <c:tx>
            <c:strRef>
              <c:f>Graf_18!$B$2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7.7567804024496938E-3"/>
                  <c:y val="2.4932202034301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ail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Graf_18!$B$3:$B$6</c:f>
              <c:numCache>
                <c:formatCode>0.0</c:formatCode>
                <c:ptCount val="4"/>
                <c:pt idx="0">
                  <c:v>34.395963999999999</c:v>
                </c:pt>
                <c:pt idx="1">
                  <c:v>31.080958000000003</c:v>
                </c:pt>
                <c:pt idx="2">
                  <c:v>29.971509999999995</c:v>
                </c:pt>
                <c:pt idx="3">
                  <c:v>20.418579999999999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Graf_18!$G$2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Graf_18!$A$3:$A$6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Graf_18!$G$3:$G$6</c:f>
              <c:numCache>
                <c:formatCode>0.0</c:formatCode>
                <c:ptCount val="4"/>
                <c:pt idx="0">
                  <c:v>30.919858727272732</c:v>
                </c:pt>
                <c:pt idx="1">
                  <c:v>30.919858727272732</c:v>
                </c:pt>
                <c:pt idx="2">
                  <c:v>30.919858727272732</c:v>
                </c:pt>
                <c:pt idx="3">
                  <c:v>30.919858727272732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73704"/>
        <c:axId val="486574096"/>
      </c:lineChart>
      <c:catAx>
        <c:axId val="48657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ail"/>
                <a:ea typeface="+mn-ea"/>
                <a:cs typeface="+mn-cs"/>
              </a:defRPr>
            </a:pPr>
            <a:endParaRPr lang="sk-SK"/>
          </a:p>
        </c:txPr>
        <c:crossAx val="486574096"/>
        <c:crosses val="autoZero"/>
        <c:auto val="1"/>
        <c:lblAlgn val="ctr"/>
        <c:lblOffset val="100"/>
        <c:noMultiLvlLbl val="0"/>
      </c:catAx>
      <c:valAx>
        <c:axId val="48657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ail"/>
                <a:ea typeface="+mn-ea"/>
                <a:cs typeface="+mn-cs"/>
              </a:defRPr>
            </a:pPr>
            <a:endParaRPr lang="sk-SK"/>
          </a:p>
        </c:txPr>
        <c:crossAx val="48657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ail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ail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96172353455819"/>
          <c:y val="5.449573469681613E-2"/>
          <c:w val="0.87178930219929407"/>
          <c:h val="0.540115558471857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Graf_19!$C$2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Graf_19!$C$3:$C$6</c:f>
              <c:numCache>
                <c:formatCode>0.0</c:formatCode>
                <c:ptCount val="4"/>
                <c:pt idx="0">
                  <c:v>-0.52896699999999996</c:v>
                </c:pt>
                <c:pt idx="1">
                  <c:v>-4.6444359999999998</c:v>
                </c:pt>
                <c:pt idx="2">
                  <c:v>4.0002779999999998</c:v>
                </c:pt>
                <c:pt idx="3">
                  <c:v>1.399934</c:v>
                </c:pt>
              </c:numCache>
            </c:numRef>
          </c:val>
        </c:ser>
        <c:ser>
          <c:idx val="2"/>
          <c:order val="2"/>
          <c:tx>
            <c:strRef>
              <c:f>Graf_19!$D$2</c:f>
              <c:strCache>
                <c:ptCount val="1"/>
                <c:pt idx="0">
                  <c:v>Odvody zamestanca</c:v>
                </c:pt>
              </c:strCache>
            </c:strRef>
          </c:tx>
          <c:spPr>
            <a:solidFill>
              <a:srgbClr val="2C9ADC"/>
            </a:solidFill>
            <a:ln w="28575" cap="rnd">
              <a:noFill/>
              <a:prstDash val="dash"/>
              <a:round/>
            </a:ln>
            <a:effectLst/>
          </c:spPr>
          <c:invertIfNegative val="0"/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Graf_19!$D$3:$D$6</c:f>
              <c:numCache>
                <c:formatCode>0.0</c:formatCode>
                <c:ptCount val="4"/>
                <c:pt idx="0">
                  <c:v>10.232913</c:v>
                </c:pt>
                <c:pt idx="1">
                  <c:v>8.2089549999999996</c:v>
                </c:pt>
                <c:pt idx="2">
                  <c:v>14.979756999999999</c:v>
                </c:pt>
                <c:pt idx="3">
                  <c:v>15.311712999999999</c:v>
                </c:pt>
              </c:numCache>
            </c:numRef>
          </c:val>
        </c:ser>
        <c:ser>
          <c:idx val="3"/>
          <c:order val="3"/>
          <c:tx>
            <c:strRef>
              <c:f>Graf_19!$E$2</c:f>
              <c:strCache>
                <c:ptCount val="1"/>
                <c:pt idx="0">
                  <c:v>Odvody zamestnávateľa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Graf_19!$E$3:$E$6</c:f>
              <c:numCache>
                <c:formatCode>0.0</c:formatCode>
                <c:ptCount val="4"/>
                <c:pt idx="0">
                  <c:v>23.634975000000001</c:v>
                </c:pt>
                <c:pt idx="1">
                  <c:v>25.373134000000004</c:v>
                </c:pt>
                <c:pt idx="2">
                  <c:v>19.02834</c:v>
                </c:pt>
                <c:pt idx="3">
                  <c:v>14.103929000000001</c:v>
                </c:pt>
              </c:numCache>
            </c:numRef>
          </c:val>
        </c:ser>
        <c:ser>
          <c:idx val="0"/>
          <c:order val="4"/>
          <c:tx>
            <c:strRef>
              <c:f>Graf_19!$F$2</c:f>
              <c:strCache>
                <c:ptCount val="1"/>
                <c:pt idx="0">
                  <c:v>Rodinné prídavky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 w="25400">
              <a:noFill/>
            </a:ln>
            <a:effectLst/>
          </c:spPr>
          <c:invertIfNegative val="0"/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Graf_19!$F$3:$F$6</c:f>
              <c:numCache>
                <c:formatCode>0.0</c:formatCode>
                <c:ptCount val="4"/>
                <c:pt idx="0">
                  <c:v>-3.7728139999999999</c:v>
                </c:pt>
                <c:pt idx="1">
                  <c:v>-3.0762719999999999</c:v>
                </c:pt>
                <c:pt idx="2">
                  <c:v>-7.2223179999999996</c:v>
                </c:pt>
                <c:pt idx="3">
                  <c:v>-20.793993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74880"/>
        <c:axId val="486575272"/>
      </c:barChart>
      <c:lineChart>
        <c:grouping val="standard"/>
        <c:varyColors val="0"/>
        <c:ser>
          <c:idx val="5"/>
          <c:order val="0"/>
          <c:tx>
            <c:strRef>
              <c:f>Graf_19!$B$2</c:f>
              <c:strCache>
                <c:ptCount val="1"/>
                <c:pt idx="0">
                  <c:v>Daňový klin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5.8909886264216976E-2"/>
                  <c:y val="-5.217800714897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ail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Graf_19!$B$3:$B$6</c:f>
              <c:numCache>
                <c:formatCode>0.0</c:formatCode>
                <c:ptCount val="4"/>
                <c:pt idx="0">
                  <c:v>29.566106999999995</c:v>
                </c:pt>
                <c:pt idx="1">
                  <c:v>25.861381000000002</c:v>
                </c:pt>
                <c:pt idx="2">
                  <c:v>30.786056999999996</c:v>
                </c:pt>
                <c:pt idx="3">
                  <c:v>10.021583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Graf_19!$G$2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Graf_19!$A$3:$A$6</c:f>
              <c:strCache>
                <c:ptCount val="4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</c:strCache>
            </c:strRef>
          </c:cat>
          <c:val>
            <c:numRef>
              <c:f>Graf_19!$G$3:$G$6</c:f>
              <c:numCache>
                <c:formatCode>0.0</c:formatCode>
                <c:ptCount val="4"/>
                <c:pt idx="0">
                  <c:v>28.447435863636368</c:v>
                </c:pt>
                <c:pt idx="1">
                  <c:v>28.447435863636368</c:v>
                </c:pt>
                <c:pt idx="2">
                  <c:v>28.447435863636368</c:v>
                </c:pt>
                <c:pt idx="3">
                  <c:v>28.447435863636368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74880"/>
        <c:axId val="486575272"/>
      </c:lineChart>
      <c:catAx>
        <c:axId val="4865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ail"/>
                <a:ea typeface="+mn-ea"/>
                <a:cs typeface="+mn-cs"/>
              </a:defRPr>
            </a:pPr>
            <a:endParaRPr lang="sk-SK"/>
          </a:p>
        </c:txPr>
        <c:crossAx val="486575272"/>
        <c:crosses val="autoZero"/>
        <c:auto val="1"/>
        <c:lblAlgn val="ctr"/>
        <c:lblOffset val="100"/>
        <c:noMultiLvlLbl val="0"/>
      </c:catAx>
      <c:valAx>
        <c:axId val="48657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85000"/>
                </a:sys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ail"/>
                <a:ea typeface="+mn-ea"/>
                <a:cs typeface="+mn-cs"/>
              </a:defRPr>
            </a:pPr>
            <a:endParaRPr lang="sk-SK"/>
          </a:p>
        </c:txPr>
        <c:crossAx val="4865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ail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ail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90330213858944919"/>
          <c:h val="0.5690326747441156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Graf_2!$A$3</c:f>
              <c:strCache>
                <c:ptCount val="1"/>
                <c:pt idx="0">
                  <c:v>D2+D5+D91 - Dane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4953A8D-1C22-4FCD-AC2D-8627B048720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E2C65C9-B7EC-42AB-BCA4-175206BA7F8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19E6BE3-8828-4960-BC07-E8111FADE70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7AE288A-A695-4497-B51D-234FC9A9F1E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050D09A-F5C0-43AA-BCE9-4341253CE2D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787822D-5F79-41E4-9691-E3AF722BBB9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C84F110-2672-425D-BCE9-BF9A3705D97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2B145F2-F4DD-4553-86CE-B2DCC5292C6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9E8E7B0-2B2B-443C-8FFA-15DC7780296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90AC88D-8D08-42CA-AEBE-48A2D0A9BBE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7C67DA7-4560-481F-8973-C16B86308E2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38CE8A7-1A6B-4A88-A5C5-7D2FA1419F0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9C06173-3081-4DC7-8734-8DB59431FE2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Graf_2!$B$2:$N$2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Graf_2!$B$3:$N$3</c:f>
              <c:numCache>
                <c:formatCode>#,##0</c:formatCode>
                <c:ptCount val="13"/>
                <c:pt idx="0">
                  <c:v>9417.8000000000011</c:v>
                </c:pt>
                <c:pt idx="1">
                  <c:v>9824.9</c:v>
                </c:pt>
                <c:pt idx="2">
                  <c:v>10967.4</c:v>
                </c:pt>
                <c:pt idx="3">
                  <c:v>11680.199999999999</c:v>
                </c:pt>
                <c:pt idx="4">
                  <c:v>10368.700000000001</c:v>
                </c:pt>
                <c:pt idx="5">
                  <c:v>10591.2</c:v>
                </c:pt>
                <c:pt idx="6">
                  <c:v>11431</c:v>
                </c:pt>
                <c:pt idx="7">
                  <c:v>11391</c:v>
                </c:pt>
                <c:pt idx="8">
                  <c:v>12346.8</c:v>
                </c:pt>
                <c:pt idx="9">
                  <c:v>13252</c:v>
                </c:pt>
                <c:pt idx="10">
                  <c:v>14302.1</c:v>
                </c:pt>
                <c:pt idx="11">
                  <c:v>14587.199999999999</c:v>
                </c:pt>
                <c:pt idx="12">
                  <c:v>15344.2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Graf_2!$B$14:$N$14</c15:f>
                <c15:dlblRangeCache>
                  <c:ptCount val="13"/>
                  <c:pt idx="0">
                    <c:v>50,6</c:v>
                  </c:pt>
                  <c:pt idx="1">
                    <c:v>49,6</c:v>
                  </c:pt>
                  <c:pt idx="2">
                    <c:v>50,6</c:v>
                  </c:pt>
                  <c:pt idx="3">
                    <c:v>49,4</c:v>
                  </c:pt>
                  <c:pt idx="4">
                    <c:v>44,6</c:v>
                  </c:pt>
                  <c:pt idx="5">
                    <c:v>45,2</c:v>
                  </c:pt>
                  <c:pt idx="6">
                    <c:v>44,3</c:v>
                  </c:pt>
                  <c:pt idx="7">
                    <c:v>43,2</c:v>
                  </c:pt>
                  <c:pt idx="8">
                    <c:v>43,0</c:v>
                  </c:pt>
                  <c:pt idx="9">
                    <c:v>44,3</c:v>
                  </c:pt>
                  <c:pt idx="10">
                    <c:v>42,7</c:v>
                  </c:pt>
                  <c:pt idx="11">
                    <c:v>45,7</c:v>
                  </c:pt>
                  <c:pt idx="12">
                    <c:v>45,8</c:v>
                  </c:pt>
                </c15:dlblRangeCache>
              </c15:datalabelsRange>
            </c:ext>
          </c:extLst>
        </c:ser>
        <c:ser>
          <c:idx val="8"/>
          <c:order val="1"/>
          <c:tx>
            <c:strRef>
              <c:f>Graf_2!$A$4</c:f>
              <c:strCache>
                <c:ptCount val="1"/>
                <c:pt idx="0">
                  <c:v>D61 - Odvody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2772EE1-8641-4D1F-9C3F-43586351365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83A6189-0817-4A86-B5DF-4AD3F92B47A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FF661E7-099D-420B-8AE1-1B61C118135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127B1A9-79EB-470C-918B-1E0531FC645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056EC64-B6F6-4E16-87A6-7199131976F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E80752C-91EC-4C3D-8771-7CF30B25368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A44AC72-C43A-4E70-AB33-57859160F05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750D5B5-E069-4C06-A2C3-919F55DEB37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BB68772-4D15-45D7-A01E-C084FCFF086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6536459-5B44-4DE9-9F44-72D2504E47F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7AA4467-7461-437D-ACF2-16B6D04C302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EDCC298-39AC-473E-A79C-54A7F62262D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D0CC7BB-9638-4D63-ADE3-B3B4B609826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Graf_2!$B$2:$N$2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Graf_2!$B$4:$N$4</c:f>
              <c:numCache>
                <c:formatCode>#,##0</c:formatCode>
                <c:ptCount val="13"/>
                <c:pt idx="0">
                  <c:v>6361.1</c:v>
                </c:pt>
                <c:pt idx="1">
                  <c:v>6607.5</c:v>
                </c:pt>
                <c:pt idx="2">
                  <c:v>7346.2</c:v>
                </c:pt>
                <c:pt idx="3">
                  <c:v>8081.2</c:v>
                </c:pt>
                <c:pt idx="4">
                  <c:v>8042.9</c:v>
                </c:pt>
                <c:pt idx="5">
                  <c:v>8323.9</c:v>
                </c:pt>
                <c:pt idx="6">
                  <c:v>8721.9</c:v>
                </c:pt>
                <c:pt idx="7">
                  <c:v>9107.7000000000007</c:v>
                </c:pt>
                <c:pt idx="8">
                  <c:v>10006.799999999999</c:v>
                </c:pt>
                <c:pt idx="9">
                  <c:v>10360.1</c:v>
                </c:pt>
                <c:pt idx="10">
                  <c:v>11042.3</c:v>
                </c:pt>
                <c:pt idx="11">
                  <c:v>11617.1</c:v>
                </c:pt>
                <c:pt idx="12">
                  <c:v>12533.6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Graf_2!$B$15:$N$15</c15:f>
                <c15:dlblRangeCache>
                  <c:ptCount val="13"/>
                  <c:pt idx="0">
                    <c:v>34,2</c:v>
                  </c:pt>
                  <c:pt idx="1">
                    <c:v>33,4</c:v>
                  </c:pt>
                  <c:pt idx="2">
                    <c:v>33,9</c:v>
                  </c:pt>
                  <c:pt idx="3">
                    <c:v>34,2</c:v>
                  </c:pt>
                  <c:pt idx="4">
                    <c:v>34,6</c:v>
                  </c:pt>
                  <c:pt idx="5">
                    <c:v>35,5</c:v>
                  </c:pt>
                  <c:pt idx="6">
                    <c:v>33,8</c:v>
                  </c:pt>
                  <c:pt idx="7">
                    <c:v>34,5</c:v>
                  </c:pt>
                  <c:pt idx="8">
                    <c:v>34,8</c:v>
                  </c:pt>
                  <c:pt idx="9">
                    <c:v>34,6</c:v>
                  </c:pt>
                  <c:pt idx="10">
                    <c:v>32,9</c:v>
                  </c:pt>
                  <c:pt idx="11">
                    <c:v>36,4</c:v>
                  </c:pt>
                  <c:pt idx="12">
                    <c:v>37,5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Graf_2!$A$7</c:f>
              <c:strCache>
                <c:ptCount val="1"/>
                <c:pt idx="0">
                  <c:v>D39R+D7+D9N - Iné</c:v>
                </c:pt>
              </c:strCache>
            </c:strRef>
          </c:tx>
          <c:invertIfNegative val="0"/>
          <c:cat>
            <c:numRef>
              <c:f>Graf_2!$B$2:$N$2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Graf_2!$B$7:$N$7</c:f>
              <c:numCache>
                <c:formatCode>#,##0</c:formatCode>
                <c:ptCount val="13"/>
                <c:pt idx="0">
                  <c:v>444.5</c:v>
                </c:pt>
                <c:pt idx="1">
                  <c:v>910.5</c:v>
                </c:pt>
                <c:pt idx="2">
                  <c:v>538.5</c:v>
                </c:pt>
                <c:pt idx="3">
                  <c:v>1318.1</c:v>
                </c:pt>
                <c:pt idx="4">
                  <c:v>1905.3</c:v>
                </c:pt>
                <c:pt idx="5">
                  <c:v>1664.1999999999998</c:v>
                </c:pt>
                <c:pt idx="6">
                  <c:v>2464.6</c:v>
                </c:pt>
                <c:pt idx="7">
                  <c:v>2125.9</c:v>
                </c:pt>
                <c:pt idx="8">
                  <c:v>2463</c:v>
                </c:pt>
                <c:pt idx="9">
                  <c:v>2472.9</c:v>
                </c:pt>
                <c:pt idx="10">
                  <c:v>4073</c:v>
                </c:pt>
                <c:pt idx="11">
                  <c:v>1516.7</c:v>
                </c:pt>
                <c:pt idx="12">
                  <c:v>1334.1</c:v>
                </c:pt>
              </c:numCache>
            </c:numRef>
          </c:val>
        </c:ser>
        <c:ser>
          <c:idx val="1"/>
          <c:order val="3"/>
          <c:tx>
            <c:strRef>
              <c:f>Graf_2!$A$6</c:f>
              <c:strCache>
                <c:ptCount val="1"/>
                <c:pt idx="0">
                  <c:v>P11+P12+P131 -Trhová produkcia</c:v>
                </c:pt>
              </c:strCache>
            </c:strRef>
          </c:tx>
          <c:invertIfNegative val="0"/>
          <c:cat>
            <c:numRef>
              <c:f>Graf_2!$B$2:$N$2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Graf_2!$B$6:$N$6</c:f>
              <c:numCache>
                <c:formatCode>#,##0</c:formatCode>
                <c:ptCount val="13"/>
                <c:pt idx="0">
                  <c:v>1415.1</c:v>
                </c:pt>
                <c:pt idx="1">
                  <c:v>1581.5</c:v>
                </c:pt>
                <c:pt idx="2">
                  <c:v>1873.1</c:v>
                </c:pt>
                <c:pt idx="3">
                  <c:v>1705.8</c:v>
                </c:pt>
                <c:pt idx="4">
                  <c:v>2050.1</c:v>
                </c:pt>
                <c:pt idx="5">
                  <c:v>2201.9</c:v>
                </c:pt>
                <c:pt idx="6">
                  <c:v>2526.6</c:v>
                </c:pt>
                <c:pt idx="7">
                  <c:v>2929.5</c:v>
                </c:pt>
                <c:pt idx="8">
                  <c:v>3233.4</c:v>
                </c:pt>
                <c:pt idx="9">
                  <c:v>3290.2</c:v>
                </c:pt>
                <c:pt idx="10">
                  <c:v>3482.3</c:v>
                </c:pt>
                <c:pt idx="11">
                  <c:v>3555.7</c:v>
                </c:pt>
                <c:pt idx="12">
                  <c:v>3597.7</c:v>
                </c:pt>
              </c:numCache>
            </c:numRef>
          </c:val>
        </c:ser>
        <c:ser>
          <c:idx val="0"/>
          <c:order val="4"/>
          <c:tx>
            <c:strRef>
              <c:f>Graf_2!$A$5</c:f>
              <c:strCache>
                <c:ptCount val="1"/>
                <c:pt idx="0">
                  <c:v>D4 - Dôchodky z majetku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Graf_2!$B$5:$M$5</c:f>
              <c:numCache>
                <c:formatCode>#,##0</c:formatCode>
                <c:ptCount val="12"/>
                <c:pt idx="0">
                  <c:v>960.8</c:v>
                </c:pt>
                <c:pt idx="1">
                  <c:v>867</c:v>
                </c:pt>
                <c:pt idx="2">
                  <c:v>959.2</c:v>
                </c:pt>
                <c:pt idx="3">
                  <c:v>851.4</c:v>
                </c:pt>
                <c:pt idx="4">
                  <c:v>860.6</c:v>
                </c:pt>
                <c:pt idx="5">
                  <c:v>641.20000000000005</c:v>
                </c:pt>
                <c:pt idx="6">
                  <c:v>663</c:v>
                </c:pt>
                <c:pt idx="7">
                  <c:v>826.3</c:v>
                </c:pt>
                <c:pt idx="8">
                  <c:v>669.1</c:v>
                </c:pt>
                <c:pt idx="9">
                  <c:v>552.20000000000005</c:v>
                </c:pt>
                <c:pt idx="10">
                  <c:v>633.29999999999995</c:v>
                </c:pt>
                <c:pt idx="11">
                  <c:v>617.4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482958040"/>
        <c:axId val="482958432"/>
      </c:barChart>
      <c:lineChart>
        <c:grouping val="standard"/>
        <c:varyColors val="0"/>
        <c:ser>
          <c:idx val="3"/>
          <c:order val="5"/>
          <c:tx>
            <c:strRef>
              <c:f>Graf_2!$A$8</c:f>
              <c:strCache>
                <c:ptCount val="1"/>
                <c:pt idx="0">
                  <c:v>Súčet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Graf_2!$B$8:$N$8</c:f>
              <c:numCache>
                <c:formatCode>#,##0</c:formatCode>
                <c:ptCount val="13"/>
                <c:pt idx="0">
                  <c:v>18599.3</c:v>
                </c:pt>
                <c:pt idx="1">
                  <c:v>19791.400000000001</c:v>
                </c:pt>
                <c:pt idx="2">
                  <c:v>21684.399999999998</c:v>
                </c:pt>
                <c:pt idx="3">
                  <c:v>23636.699999999997</c:v>
                </c:pt>
                <c:pt idx="4">
                  <c:v>23227.599999999995</c:v>
                </c:pt>
                <c:pt idx="5">
                  <c:v>23422.400000000001</c:v>
                </c:pt>
                <c:pt idx="6">
                  <c:v>25807.1</c:v>
                </c:pt>
                <c:pt idx="7">
                  <c:v>26380.400000000001</c:v>
                </c:pt>
                <c:pt idx="8">
                  <c:v>28719.1</c:v>
                </c:pt>
                <c:pt idx="9">
                  <c:v>29927.4</c:v>
                </c:pt>
                <c:pt idx="10">
                  <c:v>33533</c:v>
                </c:pt>
                <c:pt idx="11">
                  <c:v>31894.100000000002</c:v>
                </c:pt>
                <c:pt idx="12">
                  <c:v>33466.100000000006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58040"/>
        <c:axId val="482958432"/>
      </c:lineChart>
      <c:catAx>
        <c:axId val="48295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2958432"/>
        <c:crosses val="autoZero"/>
        <c:auto val="1"/>
        <c:lblAlgn val="ctr"/>
        <c:lblOffset val="100"/>
        <c:noMultiLvlLbl val="0"/>
      </c:catAx>
      <c:valAx>
        <c:axId val="4829584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2958040"/>
        <c:crosses val="autoZero"/>
        <c:crossBetween val="between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1.15177698711345E-2"/>
          <c:y val="0.7840621656126161"/>
          <c:w val="0.98848223012886549"/>
          <c:h val="0.215937834387383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5214776316732121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Graf_20!$A$4</c:f>
              <c:strCache>
                <c:ptCount val="1"/>
                <c:pt idx="0">
                  <c:v>D211 - Daň z pridanej hodnoty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Graf_20!$B$4:$N$4</c:f>
              <c:numCache>
                <c:formatCode>0.0</c:formatCode>
                <c:ptCount val="13"/>
                <c:pt idx="0">
                  <c:v>65.775401069518708</c:v>
                </c:pt>
                <c:pt idx="1">
                  <c:v>69.444444444444443</c:v>
                </c:pt>
                <c:pt idx="2">
                  <c:v>62.952646239554312</c:v>
                </c:pt>
                <c:pt idx="3">
                  <c:v>68.621700879765385</c:v>
                </c:pt>
                <c:pt idx="4">
                  <c:v>67.352941176470566</c:v>
                </c:pt>
                <c:pt idx="5">
                  <c:v>65.578635014836792</c:v>
                </c:pt>
                <c:pt idx="6">
                  <c:v>67.630057803468205</c:v>
                </c:pt>
                <c:pt idx="7">
                  <c:v>65.9375</c:v>
                </c:pt>
                <c:pt idx="8">
                  <c:v>67.092651757188492</c:v>
                </c:pt>
                <c:pt idx="9">
                  <c:v>67.834394904458591</c:v>
                </c:pt>
                <c:pt idx="10">
                  <c:v>68.37060702875398</c:v>
                </c:pt>
                <c:pt idx="11">
                  <c:v>67.426710097719862</c:v>
                </c:pt>
                <c:pt idx="12">
                  <c:v>67.426710097719862</c:v>
                </c:pt>
              </c:numCache>
            </c:numRef>
          </c:val>
        </c:ser>
        <c:ser>
          <c:idx val="0"/>
          <c:order val="2"/>
          <c:tx>
            <c:strRef>
              <c:f>Graf_20!$A$5</c:f>
              <c:strCache>
                <c:ptCount val="1"/>
                <c:pt idx="0">
                  <c:v>D214A - Spotrebné dane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Graf_20!$B$5:$N$5</c:f>
              <c:numCache>
                <c:formatCode>0.0</c:formatCode>
                <c:ptCount val="13"/>
                <c:pt idx="0">
                  <c:v>30.481283422459889</c:v>
                </c:pt>
                <c:pt idx="1">
                  <c:v>26.666666666666668</c:v>
                </c:pt>
                <c:pt idx="2">
                  <c:v>32.869080779944291</c:v>
                </c:pt>
                <c:pt idx="3">
                  <c:v>26.979472140762461</c:v>
                </c:pt>
                <c:pt idx="4">
                  <c:v>28.235294117647054</c:v>
                </c:pt>
                <c:pt idx="5">
                  <c:v>30.267062314540055</c:v>
                </c:pt>
                <c:pt idx="6">
                  <c:v>28.612716763005778</c:v>
                </c:pt>
                <c:pt idx="7">
                  <c:v>29.999999999999993</c:v>
                </c:pt>
                <c:pt idx="8">
                  <c:v>28.43450479233227</c:v>
                </c:pt>
                <c:pt idx="9">
                  <c:v>27.070063694267514</c:v>
                </c:pt>
                <c:pt idx="10">
                  <c:v>26.517571884984026</c:v>
                </c:pt>
                <c:pt idx="11">
                  <c:v>27.035830618892508</c:v>
                </c:pt>
                <c:pt idx="12">
                  <c:v>27.035830618892508</c:v>
                </c:pt>
              </c:numCache>
            </c:numRef>
          </c:val>
        </c:ser>
        <c:ser>
          <c:idx val="1"/>
          <c:order val="3"/>
          <c:tx>
            <c:strRef>
              <c:f>Graf_20!$A$6</c:f>
              <c:strCache>
                <c:ptCount val="1"/>
                <c:pt idx="0">
                  <c:v>D214F - Príjmy z výťažkov lotérií a iných podobných hier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Graf_20!$B$6:$N$6</c:f>
              <c:numCache>
                <c:formatCode>0.0</c:formatCode>
                <c:ptCount val="13"/>
                <c:pt idx="0">
                  <c:v>1.0695187165775399</c:v>
                </c:pt>
                <c:pt idx="1">
                  <c:v>1.1111111111111112</c:v>
                </c:pt>
                <c:pt idx="2">
                  <c:v>1.3927576601671308</c:v>
                </c:pt>
                <c:pt idx="3">
                  <c:v>1.7595307917888561</c:v>
                </c:pt>
                <c:pt idx="4">
                  <c:v>2.0588235294117641</c:v>
                </c:pt>
                <c:pt idx="5">
                  <c:v>2.077151335311572</c:v>
                </c:pt>
                <c:pt idx="6">
                  <c:v>1.7341040462427744</c:v>
                </c:pt>
                <c:pt idx="7">
                  <c:v>1.8749999999999996</c:v>
                </c:pt>
                <c:pt idx="8">
                  <c:v>2.2364217252396164</c:v>
                </c:pt>
                <c:pt idx="9">
                  <c:v>2.2292993630573248</c:v>
                </c:pt>
                <c:pt idx="10">
                  <c:v>2.2364217252396164</c:v>
                </c:pt>
                <c:pt idx="11">
                  <c:v>2.6058631921824102</c:v>
                </c:pt>
                <c:pt idx="12">
                  <c:v>2.6058631921824102</c:v>
                </c:pt>
              </c:numCache>
            </c:numRef>
          </c:val>
        </c:ser>
        <c:ser>
          <c:idx val="2"/>
          <c:order val="4"/>
          <c:tx>
            <c:strRef>
              <c:f>Graf_20!$A$7</c:f>
              <c:strCache>
                <c:ptCount val="1"/>
                <c:pt idx="0">
                  <c:v>D59D - Platby domácností za licencie</c:v>
                </c:pt>
              </c:strCache>
            </c:strRef>
          </c:tx>
          <c:invertIfNegative val="0"/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Graf_20!$B$7:$N$7</c:f>
              <c:numCache>
                <c:formatCode>0.0</c:formatCode>
                <c:ptCount val="13"/>
                <c:pt idx="0">
                  <c:v>1.8716577540106947</c:v>
                </c:pt>
                <c:pt idx="1">
                  <c:v>1.9444444444444444</c:v>
                </c:pt>
                <c:pt idx="2">
                  <c:v>1.9498607242339829</c:v>
                </c:pt>
                <c:pt idx="3">
                  <c:v>2.0527859237536656</c:v>
                </c:pt>
                <c:pt idx="4">
                  <c:v>2.0588235294117641</c:v>
                </c:pt>
                <c:pt idx="5">
                  <c:v>1.7804154302670621</c:v>
                </c:pt>
                <c:pt idx="6">
                  <c:v>1.7341040462427744</c:v>
                </c:pt>
                <c:pt idx="7">
                  <c:v>1.8749999999999996</c:v>
                </c:pt>
                <c:pt idx="8">
                  <c:v>1.9169329073482428</c:v>
                </c:pt>
                <c:pt idx="9">
                  <c:v>1.910828025477707</c:v>
                </c:pt>
                <c:pt idx="10">
                  <c:v>1.9169329073482428</c:v>
                </c:pt>
                <c:pt idx="11">
                  <c:v>1.9543973941368076</c:v>
                </c:pt>
                <c:pt idx="12">
                  <c:v>1.9543973941368076</c:v>
                </c:pt>
              </c:numCache>
            </c:numRef>
          </c:val>
        </c:ser>
        <c:ser>
          <c:idx val="3"/>
          <c:order val="5"/>
          <c:tx>
            <c:strRef>
              <c:f>Graf_20!$A$8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Graf_20!$B$8:$N$8</c:f>
              <c:numCache>
                <c:formatCode>0.0</c:formatCode>
                <c:ptCount val="13"/>
                <c:pt idx="0">
                  <c:v>0.80213903743316639</c:v>
                </c:pt>
                <c:pt idx="1">
                  <c:v>0.83333333333332549</c:v>
                </c:pt>
                <c:pt idx="2">
                  <c:v>0.83565459610027049</c:v>
                </c:pt>
                <c:pt idx="3">
                  <c:v>0.58651026392962713</c:v>
                </c:pt>
                <c:pt idx="4">
                  <c:v>0.29411764705882765</c:v>
                </c:pt>
                <c:pt idx="5">
                  <c:v>0.29673590504451458</c:v>
                </c:pt>
                <c:pt idx="6">
                  <c:v>0.28901734104046656</c:v>
                </c:pt>
                <c:pt idx="7">
                  <c:v>0.31250000000000433</c:v>
                </c:pt>
                <c:pt idx="8">
                  <c:v>0.31948881789137834</c:v>
                </c:pt>
                <c:pt idx="9">
                  <c:v>0.95541401273885573</c:v>
                </c:pt>
                <c:pt idx="10">
                  <c:v>0.95846645367412364</c:v>
                </c:pt>
                <c:pt idx="11">
                  <c:v>0.97719869706840612</c:v>
                </c:pt>
                <c:pt idx="12">
                  <c:v>0.97719869706840612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7383184"/>
        <c:axId val="487383576"/>
      </c:barChart>
      <c:lineChart>
        <c:grouping val="standard"/>
        <c:varyColors val="0"/>
        <c:ser>
          <c:idx val="5"/>
          <c:order val="0"/>
          <c:tx>
            <c:strRef>
              <c:f>Graf_20!$A$3</c:f>
              <c:strCache>
                <c:ptCount val="1"/>
                <c:pt idx="0">
                  <c:v>Zdanenie spotreby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Graf_20!$B$2:$N$2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Graf_20!$B$3:$N$3</c:f>
              <c:numCache>
                <c:formatCode>0.0</c:formatCode>
                <c:ptCount val="13"/>
                <c:pt idx="0">
                  <c:v>37.400000000000006</c:v>
                </c:pt>
                <c:pt idx="1">
                  <c:v>36</c:v>
                </c:pt>
                <c:pt idx="2">
                  <c:v>35.900000000000006</c:v>
                </c:pt>
                <c:pt idx="3">
                  <c:v>34.1</c:v>
                </c:pt>
                <c:pt idx="4">
                  <c:v>34.000000000000007</c:v>
                </c:pt>
                <c:pt idx="5">
                  <c:v>33.700000000000003</c:v>
                </c:pt>
                <c:pt idx="6">
                  <c:v>34.6</c:v>
                </c:pt>
                <c:pt idx="7">
                  <c:v>32.000000000000007</c:v>
                </c:pt>
                <c:pt idx="8">
                  <c:v>31.3</c:v>
                </c:pt>
                <c:pt idx="9">
                  <c:v>31.400000000000002</c:v>
                </c:pt>
                <c:pt idx="10">
                  <c:v>31.3</c:v>
                </c:pt>
                <c:pt idx="11">
                  <c:v>30.700000000000003</c:v>
                </c:pt>
                <c:pt idx="12">
                  <c:v>30.700000000000003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3184"/>
        <c:axId val="487383576"/>
      </c:lineChart>
      <c:catAx>
        <c:axId val="48738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7383576"/>
        <c:crosses val="autoZero"/>
        <c:auto val="1"/>
        <c:lblAlgn val="ctr"/>
        <c:lblOffset val="100"/>
        <c:noMultiLvlLbl val="0"/>
      </c:catAx>
      <c:valAx>
        <c:axId val="487383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738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70525219673627748"/>
          <c:w val="1"/>
          <c:h val="0.29474780326372246"/>
        </c:manualLayout>
      </c:layout>
      <c:overlay val="0"/>
      <c:txPr>
        <a:bodyPr/>
        <a:lstStyle/>
        <a:p>
          <a:pPr>
            <a:defRPr sz="105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52862507571168982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Graf_21!$A$4</c:f>
              <c:strCache>
                <c:ptCount val="1"/>
                <c:pt idx="0">
                  <c:v>D211 - Daň z pridanej hodnoty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Graf_21!$B$4:$F$4</c:f>
              <c:numCache>
                <c:formatCode>0.0</c:formatCode>
                <c:ptCount val="5"/>
                <c:pt idx="0">
                  <c:v>67.426710097719862</c:v>
                </c:pt>
                <c:pt idx="1">
                  <c:v>63.501483679525215</c:v>
                </c:pt>
                <c:pt idx="2">
                  <c:v>57.108433734939744</c:v>
                </c:pt>
                <c:pt idx="3">
                  <c:v>61.676646706586823</c:v>
                </c:pt>
                <c:pt idx="4">
                  <c:v>66.165413533834581</c:v>
                </c:pt>
              </c:numCache>
            </c:numRef>
          </c:val>
        </c:ser>
        <c:ser>
          <c:idx val="0"/>
          <c:order val="2"/>
          <c:tx>
            <c:strRef>
              <c:f>Graf_21!$A$5</c:f>
              <c:strCache>
                <c:ptCount val="1"/>
                <c:pt idx="0">
                  <c:v>D214A - Spotrebné dane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Graf_21!$B$5:$F$5</c:f>
              <c:numCache>
                <c:formatCode>0.0</c:formatCode>
                <c:ptCount val="5"/>
                <c:pt idx="0">
                  <c:v>27.035830618892508</c:v>
                </c:pt>
                <c:pt idx="1">
                  <c:v>19.58456973293768</c:v>
                </c:pt>
                <c:pt idx="2">
                  <c:v>19.277108433734934</c:v>
                </c:pt>
                <c:pt idx="3">
                  <c:v>32.035928143712567</c:v>
                </c:pt>
                <c:pt idx="4">
                  <c:v>21.804511278195488</c:v>
                </c:pt>
              </c:numCache>
            </c:numRef>
          </c:val>
        </c:ser>
        <c:ser>
          <c:idx val="1"/>
          <c:order val="3"/>
          <c:tx>
            <c:strRef>
              <c:f>Graf_21!$A$6</c:f>
              <c:strCache>
                <c:ptCount val="1"/>
                <c:pt idx="0">
                  <c:v>D214F - Príjmy z výťažkov lotérií a iných podobných hier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Graf_21!$B$6:$F$6</c:f>
              <c:numCache>
                <c:formatCode>0.0</c:formatCode>
                <c:ptCount val="5"/>
                <c:pt idx="0">
                  <c:v>2.6058631921824102</c:v>
                </c:pt>
                <c:pt idx="1">
                  <c:v>2.077151335311572</c:v>
                </c:pt>
                <c:pt idx="2">
                  <c:v>0.48192771084337344</c:v>
                </c:pt>
                <c:pt idx="3">
                  <c:v>0.59880239520958078</c:v>
                </c:pt>
                <c:pt idx="4">
                  <c:v>1.5037593984962405</c:v>
                </c:pt>
              </c:numCache>
            </c:numRef>
          </c:val>
        </c:ser>
        <c:ser>
          <c:idx val="2"/>
          <c:order val="4"/>
          <c:tx>
            <c:strRef>
              <c:f>Graf_21!$A$7</c:f>
              <c:strCache>
                <c:ptCount val="1"/>
                <c:pt idx="0">
                  <c:v>D59D - Platby domácností za licencie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Graf_21!$B$7:$F$7</c:f>
              <c:numCache>
                <c:formatCode>0.0</c:formatCode>
                <c:ptCount val="5"/>
                <c:pt idx="0">
                  <c:v>1.9543973941368076</c:v>
                </c:pt>
                <c:pt idx="1">
                  <c:v>1.1869436201780417</c:v>
                </c:pt>
                <c:pt idx="2">
                  <c:v>0.96385542168674687</c:v>
                </c:pt>
                <c:pt idx="3">
                  <c:v>0.29940119760479039</c:v>
                </c:pt>
                <c:pt idx="4">
                  <c:v>1.8796992481203008</c:v>
                </c:pt>
              </c:numCache>
            </c:numRef>
          </c:val>
        </c:ser>
        <c:ser>
          <c:idx val="3"/>
          <c:order val="5"/>
          <c:tx>
            <c:strRef>
              <c:f>Graf_21!$A$8</c:f>
              <c:strCache>
                <c:ptCount val="1"/>
                <c:pt idx="0">
                  <c:v>ostatné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Graf_21!$B$8:$F$8</c:f>
              <c:numCache>
                <c:formatCode>0.0</c:formatCode>
                <c:ptCount val="5"/>
                <c:pt idx="0">
                  <c:v>0.97719869706840612</c:v>
                </c:pt>
                <c:pt idx="1">
                  <c:v>13.649851632047492</c:v>
                </c:pt>
                <c:pt idx="2">
                  <c:v>22.168674698795201</c:v>
                </c:pt>
                <c:pt idx="3">
                  <c:v>5.3892215568862394</c:v>
                </c:pt>
                <c:pt idx="4">
                  <c:v>8.6466165413533851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384360"/>
        <c:axId val="487384752"/>
      </c:barChart>
      <c:lineChart>
        <c:grouping val="stacked"/>
        <c:varyColors val="0"/>
        <c:ser>
          <c:idx val="5"/>
          <c:order val="0"/>
          <c:tx>
            <c:strRef>
              <c:f>Graf_21!$A$3</c:f>
              <c:strCache>
                <c:ptCount val="1"/>
                <c:pt idx="0">
                  <c:v>Zdanenie spotreby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Graf_21!$B$2:$F$2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Graf_21!$B$3:$F$3</c:f>
              <c:numCache>
                <c:formatCode>General</c:formatCode>
                <c:ptCount val="5"/>
                <c:pt idx="0">
                  <c:v>30.700000000000003</c:v>
                </c:pt>
                <c:pt idx="1">
                  <c:v>33.700000000000003</c:v>
                </c:pt>
                <c:pt idx="2">
                  <c:v>41.500000000000007</c:v>
                </c:pt>
                <c:pt idx="3">
                  <c:v>33.400000000000006</c:v>
                </c:pt>
                <c:pt idx="4">
                  <c:v>26.6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4360"/>
        <c:axId val="487384752"/>
      </c:lineChart>
      <c:catAx>
        <c:axId val="48738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7384752"/>
        <c:crosses val="autoZero"/>
        <c:auto val="1"/>
        <c:lblAlgn val="ctr"/>
        <c:lblOffset val="100"/>
        <c:noMultiLvlLbl val="0"/>
      </c:catAx>
      <c:valAx>
        <c:axId val="4873847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7384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4683070866141731E-2"/>
          <c:y val="0.66411842750425432"/>
          <c:w val="0.90236811023622054"/>
          <c:h val="0.335881572495745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5385625249191173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Graf_22!$A$4</c:f>
              <c:strCache>
                <c:ptCount val="1"/>
                <c:pt idx="0">
                  <c:v>D51B_C2 - Dane z príjmu alebo zisku právnických osôb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Graf_22!$B$4:$N$4</c:f>
              <c:numCache>
                <c:formatCode>0.0</c:formatCode>
                <c:ptCount val="13"/>
                <c:pt idx="0">
                  <c:v>66.40625</c:v>
                </c:pt>
                <c:pt idx="1">
                  <c:v>70.802919708029194</c:v>
                </c:pt>
                <c:pt idx="2">
                  <c:v>72.463768115942031</c:v>
                </c:pt>
                <c:pt idx="3">
                  <c:v>73.103448275862064</c:v>
                </c:pt>
                <c:pt idx="4">
                  <c:v>68.8</c:v>
                </c:pt>
                <c:pt idx="5">
                  <c:v>69.29133858267717</c:v>
                </c:pt>
                <c:pt idx="6">
                  <c:v>68.852459016393453</c:v>
                </c:pt>
                <c:pt idx="7">
                  <c:v>64.122137404580144</c:v>
                </c:pt>
                <c:pt idx="8">
                  <c:v>66.901408450704224</c:v>
                </c:pt>
                <c:pt idx="9">
                  <c:v>71.140939597315452</c:v>
                </c:pt>
                <c:pt idx="10">
                  <c:v>75.16339869281046</c:v>
                </c:pt>
                <c:pt idx="11">
                  <c:v>73.469387755102048</c:v>
                </c:pt>
                <c:pt idx="12">
                  <c:v>73.469387755102048</c:v>
                </c:pt>
              </c:numCache>
            </c:numRef>
          </c:val>
        </c:ser>
        <c:ser>
          <c:idx val="0"/>
          <c:order val="2"/>
          <c:tx>
            <c:strRef>
              <c:f>Graf_22!$A$5</c:f>
              <c:strCache>
                <c:ptCount val="1"/>
                <c:pt idx="0">
                  <c:v>D51E - Iné dane z príjmu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Graf_22!$B$5:$N$5</c:f>
              <c:numCache>
                <c:formatCode>0.0</c:formatCode>
                <c:ptCount val="13"/>
                <c:pt idx="0">
                  <c:v>6.25</c:v>
                </c:pt>
                <c:pt idx="1">
                  <c:v>7.2992700729927016</c:v>
                </c:pt>
                <c:pt idx="2">
                  <c:v>7.2463768115942031</c:v>
                </c:pt>
                <c:pt idx="3">
                  <c:v>6.8965517241379306</c:v>
                </c:pt>
                <c:pt idx="4">
                  <c:v>6.4</c:v>
                </c:pt>
                <c:pt idx="5">
                  <c:v>6.2992125984251963</c:v>
                </c:pt>
                <c:pt idx="6">
                  <c:v>5.7377049180327866</c:v>
                </c:pt>
                <c:pt idx="7">
                  <c:v>6.1068702290076331</c:v>
                </c:pt>
                <c:pt idx="8">
                  <c:v>5.6338028169014089</c:v>
                </c:pt>
                <c:pt idx="9">
                  <c:v>4.6979865771812079</c:v>
                </c:pt>
                <c:pt idx="10">
                  <c:v>3.9215686274509802</c:v>
                </c:pt>
                <c:pt idx="11">
                  <c:v>4.7619047619047619</c:v>
                </c:pt>
                <c:pt idx="12">
                  <c:v>4.7619047619047619</c:v>
                </c:pt>
              </c:numCache>
            </c:numRef>
          </c:val>
        </c:ser>
        <c:ser>
          <c:idx val="1"/>
          <c:order val="3"/>
          <c:tx>
            <c:strRef>
              <c:f>Graf_22!$A$6</c:f>
              <c:strCache>
                <c:ptCount val="1"/>
                <c:pt idx="0">
                  <c:v>D29A - Dane z pozemkov, budov alebo iných stavieb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Graf_22!$B$6:$N$6</c:f>
              <c:numCache>
                <c:formatCode>0.0</c:formatCode>
                <c:ptCount val="13"/>
                <c:pt idx="0">
                  <c:v>7.8125</c:v>
                </c:pt>
                <c:pt idx="1">
                  <c:v>7.2992700729927016</c:v>
                </c:pt>
                <c:pt idx="2">
                  <c:v>6.5217391304347823</c:v>
                </c:pt>
                <c:pt idx="3">
                  <c:v>6.2068965517241379</c:v>
                </c:pt>
                <c:pt idx="4">
                  <c:v>8</c:v>
                </c:pt>
                <c:pt idx="5">
                  <c:v>7.8740157480314963</c:v>
                </c:pt>
                <c:pt idx="6">
                  <c:v>8.1967213114754109</c:v>
                </c:pt>
                <c:pt idx="7">
                  <c:v>8.3969465648854964</c:v>
                </c:pt>
                <c:pt idx="8">
                  <c:v>7.0422535211267592</c:v>
                </c:pt>
                <c:pt idx="9">
                  <c:v>6.7114093959731544</c:v>
                </c:pt>
                <c:pt idx="10">
                  <c:v>5.8823529411764701</c:v>
                </c:pt>
                <c:pt idx="11">
                  <c:v>6.1224489795918373</c:v>
                </c:pt>
                <c:pt idx="12">
                  <c:v>6.1224489795918373</c:v>
                </c:pt>
              </c:numCache>
            </c:numRef>
          </c:val>
        </c:ser>
        <c:ser>
          <c:idx val="2"/>
          <c:order val="4"/>
          <c:tx>
            <c:strRef>
              <c:f>Graf_22!$A$7</c:f>
              <c:strCache>
                <c:ptCount val="1"/>
                <c:pt idx="0">
                  <c:v>D29E - Podnikateľské a profesionálne licencie</c:v>
                </c:pt>
              </c:strCache>
            </c:strRef>
          </c:tx>
          <c:invertIfNegative val="0"/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Graf_22!$B$7:$N$7</c:f>
              <c:numCache>
                <c:formatCode>0.0</c:formatCode>
                <c:ptCount val="13"/>
                <c:pt idx="0">
                  <c:v>4.6874999999999991</c:v>
                </c:pt>
                <c:pt idx="1">
                  <c:v>5.1094890510948909</c:v>
                </c:pt>
                <c:pt idx="2">
                  <c:v>5.0724637681159415</c:v>
                </c:pt>
                <c:pt idx="3">
                  <c:v>4.8275862068965516</c:v>
                </c:pt>
                <c:pt idx="4">
                  <c:v>5.6</c:v>
                </c:pt>
                <c:pt idx="5">
                  <c:v>5.5118110236220463</c:v>
                </c:pt>
                <c:pt idx="6">
                  <c:v>5.7377049180327866</c:v>
                </c:pt>
                <c:pt idx="7">
                  <c:v>5.343511450381679</c:v>
                </c:pt>
                <c:pt idx="8">
                  <c:v>5.6338028169014089</c:v>
                </c:pt>
                <c:pt idx="9">
                  <c:v>5.3691275167785237</c:v>
                </c:pt>
                <c:pt idx="10">
                  <c:v>4.5751633986928102</c:v>
                </c:pt>
                <c:pt idx="11">
                  <c:v>4.7619047619047619</c:v>
                </c:pt>
                <c:pt idx="12">
                  <c:v>4.7619047619047619</c:v>
                </c:pt>
              </c:numCache>
            </c:numRef>
          </c:val>
        </c:ser>
        <c:ser>
          <c:idx val="3"/>
          <c:order val="5"/>
          <c:tx>
            <c:strRef>
              <c:f>Graf_22!$A$8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Graf_22!$B$8:$N$8</c:f>
              <c:numCache>
                <c:formatCode>0.0</c:formatCode>
                <c:ptCount val="13"/>
                <c:pt idx="0">
                  <c:v>14.843749999999996</c:v>
                </c:pt>
                <c:pt idx="1">
                  <c:v>9.4890510948905114</c:v>
                </c:pt>
                <c:pt idx="2">
                  <c:v>8.695652173913043</c:v>
                </c:pt>
                <c:pt idx="3">
                  <c:v>8.9655172413793096</c:v>
                </c:pt>
                <c:pt idx="4">
                  <c:v>11.2</c:v>
                </c:pt>
                <c:pt idx="5">
                  <c:v>11.023622047244093</c:v>
                </c:pt>
                <c:pt idx="6">
                  <c:v>11.475409836065573</c:v>
                </c:pt>
                <c:pt idx="7">
                  <c:v>16.030534351145036</c:v>
                </c:pt>
                <c:pt idx="8">
                  <c:v>14.788732394366196</c:v>
                </c:pt>
                <c:pt idx="9">
                  <c:v>12.080536912751679</c:v>
                </c:pt>
                <c:pt idx="10">
                  <c:v>10.457516339869281</c:v>
                </c:pt>
                <c:pt idx="11">
                  <c:v>10.8843537414966</c:v>
                </c:pt>
                <c:pt idx="12">
                  <c:v>10.8843537414966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7385536"/>
        <c:axId val="487385928"/>
      </c:barChart>
      <c:lineChart>
        <c:grouping val="standard"/>
        <c:varyColors val="0"/>
        <c:ser>
          <c:idx val="5"/>
          <c:order val="0"/>
          <c:tx>
            <c:strRef>
              <c:f>Graf_22!$A$3</c:f>
              <c:strCache>
                <c:ptCount val="1"/>
                <c:pt idx="0">
                  <c:v>Zdanenie kapitálu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Graf_22!$B$2:$N$2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Graf_22!$B$3:$N$3</c:f>
              <c:numCache>
                <c:formatCode>General</c:formatCode>
                <c:ptCount val="13"/>
                <c:pt idx="0">
                  <c:v>12.8</c:v>
                </c:pt>
                <c:pt idx="1">
                  <c:v>13.7</c:v>
                </c:pt>
                <c:pt idx="2">
                  <c:v>13.8</c:v>
                </c:pt>
                <c:pt idx="3">
                  <c:v>14.5</c:v>
                </c:pt>
                <c:pt idx="4">
                  <c:v>12.5</c:v>
                </c:pt>
                <c:pt idx="5">
                  <c:v>12.700000000000001</c:v>
                </c:pt>
                <c:pt idx="6">
                  <c:v>12.2</c:v>
                </c:pt>
                <c:pt idx="7">
                  <c:v>13.100000000000001</c:v>
                </c:pt>
                <c:pt idx="8">
                  <c:v>14.200000000000001</c:v>
                </c:pt>
                <c:pt idx="9">
                  <c:v>14.899999999999999</c:v>
                </c:pt>
                <c:pt idx="10">
                  <c:v>15.3</c:v>
                </c:pt>
                <c:pt idx="11">
                  <c:v>14.7</c:v>
                </c:pt>
                <c:pt idx="12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5536"/>
        <c:axId val="487385928"/>
      </c:lineChart>
      <c:catAx>
        <c:axId val="4873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7385928"/>
        <c:crosses val="autoZero"/>
        <c:auto val="1"/>
        <c:lblAlgn val="ctr"/>
        <c:lblOffset val="100"/>
        <c:noMultiLvlLbl val="0"/>
      </c:catAx>
      <c:valAx>
        <c:axId val="487385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738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8016404199475065E-2"/>
          <c:y val="0.68351302241066025"/>
          <c:w val="0.97144444444444467"/>
          <c:h val="0.316486977589339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51636285190378606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Graf_23!$A$4</c:f>
              <c:strCache>
                <c:ptCount val="1"/>
                <c:pt idx="0">
                  <c:v>D51B_C2 - Dane z príjmu alebo zisku právnických osôb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Graf_23!$B$4:$F$4</c:f>
              <c:numCache>
                <c:formatCode>0.0</c:formatCode>
                <c:ptCount val="5"/>
                <c:pt idx="0">
                  <c:v>73.469387755102048</c:v>
                </c:pt>
                <c:pt idx="1">
                  <c:v>81.451612903225794</c:v>
                </c:pt>
                <c:pt idx="2">
                  <c:v>57.731958762886606</c:v>
                </c:pt>
                <c:pt idx="3">
                  <c:v>46.153846153846153</c:v>
                </c:pt>
                <c:pt idx="4">
                  <c:v>46.808510638297868</c:v>
                </c:pt>
              </c:numCache>
            </c:numRef>
          </c:val>
        </c:ser>
        <c:ser>
          <c:idx val="0"/>
          <c:order val="2"/>
          <c:tx>
            <c:strRef>
              <c:f>Graf_23!$A$5</c:f>
              <c:strCache>
                <c:ptCount val="1"/>
                <c:pt idx="0">
                  <c:v>D51E - Iné dane z príjmu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Graf_23!$B$5:$F$5</c:f>
              <c:numCache>
                <c:formatCode>0.0</c:formatCode>
                <c:ptCount val="5"/>
                <c:pt idx="0">
                  <c:v>4.7619047619047619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Graf_23!$A$6</c:f>
              <c:strCache>
                <c:ptCount val="1"/>
                <c:pt idx="0">
                  <c:v>D29A - Dane z pozemkov, budov alebo iných stavieb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Graf_23!$B$6:$F$6</c:f>
              <c:numCache>
                <c:formatCode>0.0</c:formatCode>
                <c:ptCount val="5"/>
                <c:pt idx="0">
                  <c:v>6.1224489795918373</c:v>
                </c:pt>
                <c:pt idx="1">
                  <c:v>4.032258064516129</c:v>
                </c:pt>
                <c:pt idx="2">
                  <c:v>14.432989690721651</c:v>
                </c:pt>
                <c:pt idx="3">
                  <c:v>21.367521367521366</c:v>
                </c:pt>
                <c:pt idx="4">
                  <c:v>20.567375886524818</c:v>
                </c:pt>
              </c:numCache>
            </c:numRef>
          </c:val>
        </c:ser>
        <c:ser>
          <c:idx val="3"/>
          <c:order val="4"/>
          <c:tx>
            <c:strRef>
              <c:f>Graf_23!$A$7</c:f>
              <c:strCache>
                <c:ptCount val="1"/>
                <c:pt idx="0">
                  <c:v>D29E - Podnikateľské a profesionálne licencie</c:v>
                </c:pt>
              </c:strCache>
            </c:strRef>
          </c:tx>
          <c:spPr>
            <a:solidFill>
              <a:srgbClr val="9E9E9E"/>
            </a:solidFill>
          </c:spPr>
          <c:invertIfNegative val="0"/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Graf_23!$B$7:$F$7</c:f>
              <c:numCache>
                <c:formatCode>0.0</c:formatCode>
                <c:ptCount val="5"/>
                <c:pt idx="0">
                  <c:v>4.7619047619047619</c:v>
                </c:pt>
                <c:pt idx="1">
                  <c:v>0</c:v>
                </c:pt>
                <c:pt idx="2">
                  <c:v>8.247422680412372</c:v>
                </c:pt>
                <c:pt idx="3">
                  <c:v>9.4017094017094021</c:v>
                </c:pt>
                <c:pt idx="4">
                  <c:v>1.4184397163120568</c:v>
                </c:pt>
              </c:numCache>
            </c:numRef>
          </c:val>
        </c:ser>
        <c:ser>
          <c:idx val="2"/>
          <c:order val="5"/>
          <c:tx>
            <c:strRef>
              <c:f>Graf_23!$A$8</c:f>
              <c:strCache>
                <c:ptCount val="1"/>
                <c:pt idx="0">
                  <c:v>ostatné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Graf_23!$B$8:$F$8</c:f>
              <c:numCache>
                <c:formatCode>0.0</c:formatCode>
                <c:ptCount val="5"/>
                <c:pt idx="0">
                  <c:v>10.8843537414966</c:v>
                </c:pt>
                <c:pt idx="1">
                  <c:v>14.516129032258064</c:v>
                </c:pt>
                <c:pt idx="2">
                  <c:v>19.587628865979383</c:v>
                </c:pt>
                <c:pt idx="3">
                  <c:v>23.076923076923073</c:v>
                </c:pt>
                <c:pt idx="4">
                  <c:v>31.205673758865252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745288"/>
        <c:axId val="487745680"/>
      </c:barChart>
      <c:lineChart>
        <c:grouping val="stacked"/>
        <c:varyColors val="0"/>
        <c:ser>
          <c:idx val="5"/>
          <c:order val="0"/>
          <c:tx>
            <c:strRef>
              <c:f>Graf_23!$A$3</c:f>
              <c:strCache>
                <c:ptCount val="1"/>
                <c:pt idx="0">
                  <c:v>Zdanenie kapitálu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Graf_23!$B$2:$F$2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Graf_23!$B$3:$F$3</c:f>
              <c:numCache>
                <c:formatCode>General</c:formatCode>
                <c:ptCount val="5"/>
                <c:pt idx="0">
                  <c:v>14.7</c:v>
                </c:pt>
                <c:pt idx="1">
                  <c:v>12.4</c:v>
                </c:pt>
                <c:pt idx="2">
                  <c:v>9.6999999999999993</c:v>
                </c:pt>
                <c:pt idx="3">
                  <c:v>11.700000000000001</c:v>
                </c:pt>
                <c:pt idx="4">
                  <c:v>14.100000000000001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45288"/>
        <c:axId val="487745680"/>
      </c:lineChart>
      <c:catAx>
        <c:axId val="48774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7745680"/>
        <c:crosses val="autoZero"/>
        <c:auto val="1"/>
        <c:lblAlgn val="ctr"/>
        <c:lblOffset val="100"/>
        <c:noMultiLvlLbl val="0"/>
      </c:catAx>
      <c:valAx>
        <c:axId val="487745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7745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3.0056184998256252E-3"/>
          <c:y val="0.66411842750425432"/>
          <c:w val="0.95068450098569779"/>
          <c:h val="0.335881572495745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59289866535091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ysClr val="windowText" lastClr="000000"/>
              </a:solidFill>
            </c:spPr>
          </c:dPt>
          <c:cat>
            <c:strRef>
              <c:f>Graf_24!$A$3:$A$24</c:f>
              <c:strCache>
                <c:ptCount val="22"/>
                <c:pt idx="0">
                  <c:v>Írsko</c:v>
                </c:pt>
                <c:pt idx="1">
                  <c:v>Slovinsko</c:v>
                </c:pt>
                <c:pt idx="2">
                  <c:v>Poľsko</c:v>
                </c:pt>
                <c:pt idx="3">
                  <c:v>Česká republika</c:v>
                </c:pt>
                <c:pt idx="4">
                  <c:v>Maďarsko</c:v>
                </c:pt>
                <c:pt idx="5">
                  <c:v>Island</c:v>
                </c:pt>
                <c:pt idx="6">
                  <c:v>Fínsko</c:v>
                </c:pt>
                <c:pt idx="7">
                  <c:v>Estónsko</c:v>
                </c:pt>
                <c:pt idx="8">
                  <c:v>Slovensko</c:v>
                </c:pt>
                <c:pt idx="9">
                  <c:v>Švédsko</c:v>
                </c:pt>
                <c:pt idx="10">
                  <c:v>Holandsko</c:v>
                </c:pt>
                <c:pt idx="11">
                  <c:v>Veľká Británia</c:v>
                </c:pt>
                <c:pt idx="12">
                  <c:v>Dánsko</c:v>
                </c:pt>
                <c:pt idx="13">
                  <c:v>Grécko</c:v>
                </c:pt>
                <c:pt idx="14">
                  <c:v>Španielsko</c:v>
                </c:pt>
                <c:pt idx="15">
                  <c:v>Luxembursko</c:v>
                </c:pt>
                <c:pt idx="16">
                  <c:v>Portugálsko</c:v>
                </c:pt>
                <c:pt idx="17">
                  <c:v>Rakúsko</c:v>
                </c:pt>
                <c:pt idx="18">
                  <c:v>Nemecko</c:v>
                </c:pt>
                <c:pt idx="19">
                  <c:v>Taliansko</c:v>
                </c:pt>
                <c:pt idx="20">
                  <c:v>Belgicko</c:v>
                </c:pt>
                <c:pt idx="21">
                  <c:v>Francúzsko</c:v>
                </c:pt>
              </c:strCache>
            </c:strRef>
          </c:cat>
          <c:val>
            <c:numRef>
              <c:f>Graf_24!$D$3:$D$24</c:f>
              <c:numCache>
                <c:formatCode>General</c:formatCode>
                <c:ptCount val="22"/>
                <c:pt idx="0">
                  <c:v>11.4</c:v>
                </c:pt>
                <c:pt idx="1">
                  <c:v>14.4</c:v>
                </c:pt>
                <c:pt idx="2">
                  <c:v>15.7</c:v>
                </c:pt>
                <c:pt idx="3">
                  <c:v>15.85</c:v>
                </c:pt>
                <c:pt idx="4">
                  <c:v>16.649999999999999</c:v>
                </c:pt>
                <c:pt idx="5">
                  <c:v>16.649999999999999</c:v>
                </c:pt>
                <c:pt idx="6">
                  <c:v>16.950000000000003</c:v>
                </c:pt>
                <c:pt idx="7">
                  <c:v>18</c:v>
                </c:pt>
                <c:pt idx="8">
                  <c:v>18.5</c:v>
                </c:pt>
                <c:pt idx="9">
                  <c:v>18.75</c:v>
                </c:pt>
                <c:pt idx="10">
                  <c:v>19.75</c:v>
                </c:pt>
                <c:pt idx="11">
                  <c:v>20.049999999999997</c:v>
                </c:pt>
                <c:pt idx="12">
                  <c:v>21.45</c:v>
                </c:pt>
                <c:pt idx="13">
                  <c:v>21.65</c:v>
                </c:pt>
                <c:pt idx="14">
                  <c:v>24.1</c:v>
                </c:pt>
                <c:pt idx="15">
                  <c:v>24.35</c:v>
                </c:pt>
                <c:pt idx="16">
                  <c:v>25</c:v>
                </c:pt>
                <c:pt idx="17">
                  <c:v>25.35</c:v>
                </c:pt>
                <c:pt idx="18">
                  <c:v>25.6</c:v>
                </c:pt>
                <c:pt idx="19">
                  <c:v>26.299999999999997</c:v>
                </c:pt>
                <c:pt idx="20">
                  <c:v>28.4</c:v>
                </c:pt>
                <c:pt idx="21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46464"/>
        <c:axId val="487746856"/>
      </c:barChart>
      <c:catAx>
        <c:axId val="4877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7746856"/>
        <c:crosses val="autoZero"/>
        <c:auto val="1"/>
        <c:lblAlgn val="ctr"/>
        <c:lblOffset val="100"/>
        <c:noMultiLvlLbl val="0"/>
      </c:catAx>
      <c:valAx>
        <c:axId val="4877468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7746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51985621362547074"/>
        </c:manualLayout>
      </c:layout>
      <c:barChart>
        <c:barDir val="col"/>
        <c:grouping val="clustered"/>
        <c:varyColors val="0"/>
        <c:ser>
          <c:idx val="0"/>
          <c:order val="0"/>
          <c:tx>
            <c:v>EDS</c:v>
          </c:tx>
          <c:spPr>
            <a:solidFill>
              <a:srgbClr val="2C9ADC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ysClr val="windowText" lastClr="000000"/>
              </a:solidFill>
            </c:spPr>
          </c:dPt>
          <c:cat>
            <c:strRef>
              <c:f>Graf_25!$A$3:$A$24</c:f>
              <c:strCache>
                <c:ptCount val="22"/>
                <c:pt idx="0">
                  <c:v>Írsko</c:v>
                </c:pt>
                <c:pt idx="1">
                  <c:v>Slovinsko</c:v>
                </c:pt>
                <c:pt idx="2">
                  <c:v>Česká republika</c:v>
                </c:pt>
                <c:pt idx="3">
                  <c:v>Maďarsko</c:v>
                </c:pt>
                <c:pt idx="4">
                  <c:v>Poľsko</c:v>
                </c:pt>
                <c:pt idx="5">
                  <c:v>Island</c:v>
                </c:pt>
                <c:pt idx="6">
                  <c:v>Fínsko</c:v>
                </c:pt>
                <c:pt idx="7">
                  <c:v>Veľká Británia</c:v>
                </c:pt>
                <c:pt idx="8">
                  <c:v>Estónsko</c:v>
                </c:pt>
                <c:pt idx="9">
                  <c:v>Slovensko</c:v>
                </c:pt>
                <c:pt idx="10">
                  <c:v>Švédsko</c:v>
                </c:pt>
                <c:pt idx="11">
                  <c:v>Dánsko</c:v>
                </c:pt>
                <c:pt idx="12">
                  <c:v>Holandsko</c:v>
                </c:pt>
                <c:pt idx="13">
                  <c:v>Grécko</c:v>
                </c:pt>
                <c:pt idx="14">
                  <c:v>Španielsko</c:v>
                </c:pt>
                <c:pt idx="15">
                  <c:v>Portugalsko</c:v>
                </c:pt>
                <c:pt idx="16">
                  <c:v>Rakúsko</c:v>
                </c:pt>
                <c:pt idx="17">
                  <c:v>Nemecko</c:v>
                </c:pt>
                <c:pt idx="18">
                  <c:v>Luxembursko</c:v>
                </c:pt>
                <c:pt idx="19">
                  <c:v>Taliansko</c:v>
                </c:pt>
                <c:pt idx="20">
                  <c:v>Belgicko</c:v>
                </c:pt>
                <c:pt idx="21">
                  <c:v>Francúzsko</c:v>
                </c:pt>
              </c:strCache>
            </c:strRef>
          </c:cat>
          <c:val>
            <c:numRef>
              <c:f>Graf_25!$H$3:$H$24</c:f>
              <c:numCache>
                <c:formatCode>0.00</c:formatCode>
                <c:ptCount val="22"/>
                <c:pt idx="0">
                  <c:v>10.783333333333333</c:v>
                </c:pt>
                <c:pt idx="1">
                  <c:v>13.983333333333333</c:v>
                </c:pt>
                <c:pt idx="2">
                  <c:v>15.6</c:v>
                </c:pt>
                <c:pt idx="3">
                  <c:v>15.949999999999998</c:v>
                </c:pt>
                <c:pt idx="4">
                  <c:v>16</c:v>
                </c:pt>
                <c:pt idx="5">
                  <c:v>16.716666666666665</c:v>
                </c:pt>
                <c:pt idx="6">
                  <c:v>17.083333333333332</c:v>
                </c:pt>
                <c:pt idx="7">
                  <c:v>17.599999999999998</c:v>
                </c:pt>
                <c:pt idx="8">
                  <c:v>18</c:v>
                </c:pt>
                <c:pt idx="9">
                  <c:v>18.25</c:v>
                </c:pt>
                <c:pt idx="10">
                  <c:v>18.583333333333332</c:v>
                </c:pt>
                <c:pt idx="11">
                  <c:v>19.466666666666669</c:v>
                </c:pt>
                <c:pt idx="12">
                  <c:v>20.916666666666664</c:v>
                </c:pt>
                <c:pt idx="13">
                  <c:v>22.349999999999998</c:v>
                </c:pt>
                <c:pt idx="14">
                  <c:v>23.666666666666668</c:v>
                </c:pt>
                <c:pt idx="15">
                  <c:v>24.516666666666666</c:v>
                </c:pt>
                <c:pt idx="16">
                  <c:v>24.95</c:v>
                </c:pt>
                <c:pt idx="17">
                  <c:v>25.733333333333334</c:v>
                </c:pt>
                <c:pt idx="18">
                  <c:v>25.866666666666664</c:v>
                </c:pt>
                <c:pt idx="19">
                  <c:v>26.916666666666668</c:v>
                </c:pt>
                <c:pt idx="20">
                  <c:v>29.75</c:v>
                </c:pt>
                <c:pt idx="21">
                  <c:v>30.940000000000005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47640"/>
        <c:axId val="487748032"/>
      </c:barChart>
      <c:catAx>
        <c:axId val="48774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7748032"/>
        <c:crosses val="autoZero"/>
        <c:auto val="1"/>
        <c:lblAlgn val="ctr"/>
        <c:lblOffset val="100"/>
        <c:noMultiLvlLbl val="0"/>
      </c:catAx>
      <c:valAx>
        <c:axId val="487748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7747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52858579118288185"/>
        </c:manualLayout>
      </c:layout>
      <c:barChart>
        <c:barDir val="col"/>
        <c:grouping val="clustered"/>
        <c:varyColors val="0"/>
        <c:ser>
          <c:idx val="0"/>
          <c:order val="0"/>
          <c:tx>
            <c:v>EDS</c:v>
          </c:tx>
          <c:spPr>
            <a:solidFill>
              <a:srgbClr val="2C9ADC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ysClr val="windowText" lastClr="000000"/>
              </a:solidFill>
            </c:spPr>
          </c:dPt>
          <c:cat>
            <c:strRef>
              <c:f>Graf_26!$A$3:$A$26</c:f>
              <c:strCache>
                <c:ptCount val="24"/>
                <c:pt idx="0">
                  <c:v>Írsko</c:v>
                </c:pt>
                <c:pt idx="1">
                  <c:v>Slovinsko</c:v>
                </c:pt>
                <c:pt idx="2">
                  <c:v>Maďarsko</c:v>
                </c:pt>
                <c:pt idx="3">
                  <c:v>Poľsko</c:v>
                </c:pt>
                <c:pt idx="4">
                  <c:v>Česká republika</c:v>
                </c:pt>
                <c:pt idx="5">
                  <c:v>Veľká Británia</c:v>
                </c:pt>
                <c:pt idx="6">
                  <c:v>Estónsko</c:v>
                </c:pt>
                <c:pt idx="7">
                  <c:v>Fínsko</c:v>
                </c:pt>
                <c:pt idx="8">
                  <c:v>Island</c:v>
                </c:pt>
                <c:pt idx="9">
                  <c:v>Slovensko</c:v>
                </c:pt>
                <c:pt idx="10">
                  <c:v>Čile</c:v>
                </c:pt>
                <c:pt idx="11">
                  <c:v>Dánsko</c:v>
                </c:pt>
                <c:pt idx="12">
                  <c:v>Švédsko</c:v>
                </c:pt>
                <c:pt idx="13">
                  <c:v>Holandsko</c:v>
                </c:pt>
                <c:pt idx="14">
                  <c:v>Grécko</c:v>
                </c:pt>
                <c:pt idx="15">
                  <c:v>Nový Zéland</c:v>
                </c:pt>
                <c:pt idx="16">
                  <c:v>Luxembursko</c:v>
                </c:pt>
                <c:pt idx="17">
                  <c:v>Portugalsko</c:v>
                </c:pt>
                <c:pt idx="18">
                  <c:v>Rakúsko</c:v>
                </c:pt>
                <c:pt idx="19">
                  <c:v>Nemecko</c:v>
                </c:pt>
                <c:pt idx="20">
                  <c:v>Španielsko</c:v>
                </c:pt>
                <c:pt idx="21">
                  <c:v>Taliansko</c:v>
                </c:pt>
                <c:pt idx="22">
                  <c:v>Belgicko</c:v>
                </c:pt>
                <c:pt idx="23">
                  <c:v>Francúzsko</c:v>
                </c:pt>
              </c:strCache>
            </c:strRef>
          </c:cat>
          <c:val>
            <c:numRef>
              <c:f>Graf_26!$D$3:$D$26</c:f>
              <c:numCache>
                <c:formatCode>0.0</c:formatCode>
                <c:ptCount val="24"/>
                <c:pt idx="0">
                  <c:v>12.649999999999999</c:v>
                </c:pt>
                <c:pt idx="1">
                  <c:v>15.149999999999999</c:v>
                </c:pt>
                <c:pt idx="2">
                  <c:v>15.5</c:v>
                </c:pt>
                <c:pt idx="3">
                  <c:v>16.45</c:v>
                </c:pt>
                <c:pt idx="4">
                  <c:v>16.55</c:v>
                </c:pt>
                <c:pt idx="5">
                  <c:v>17.350000000000001</c:v>
                </c:pt>
                <c:pt idx="6">
                  <c:v>18</c:v>
                </c:pt>
                <c:pt idx="7">
                  <c:v>18.149999999999999</c:v>
                </c:pt>
                <c:pt idx="8">
                  <c:v>18.3</c:v>
                </c:pt>
                <c:pt idx="9">
                  <c:v>18.5</c:v>
                </c:pt>
                <c:pt idx="10">
                  <c:v>19.2</c:v>
                </c:pt>
                <c:pt idx="11">
                  <c:v>19.899999999999999</c:v>
                </c:pt>
                <c:pt idx="12">
                  <c:v>20.5</c:v>
                </c:pt>
                <c:pt idx="13">
                  <c:v>22.700000000000003</c:v>
                </c:pt>
                <c:pt idx="14">
                  <c:v>23.6</c:v>
                </c:pt>
                <c:pt idx="15">
                  <c:v>25.55</c:v>
                </c:pt>
                <c:pt idx="16">
                  <c:v>25.6</c:v>
                </c:pt>
                <c:pt idx="17">
                  <c:v>25.950000000000003</c:v>
                </c:pt>
                <c:pt idx="18">
                  <c:v>26.45</c:v>
                </c:pt>
                <c:pt idx="19">
                  <c:v>26.75</c:v>
                </c:pt>
                <c:pt idx="20">
                  <c:v>26.85</c:v>
                </c:pt>
                <c:pt idx="21">
                  <c:v>28.65</c:v>
                </c:pt>
                <c:pt idx="22">
                  <c:v>31</c:v>
                </c:pt>
                <c:pt idx="23">
                  <c:v>32.200000000000003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00000"/>
        <c:axId val="488100392"/>
      </c:barChart>
      <c:catAx>
        <c:axId val="4881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0392"/>
        <c:crosses val="autoZero"/>
        <c:auto val="1"/>
        <c:lblAlgn val="ctr"/>
        <c:lblOffset val="100"/>
        <c:noMultiLvlLbl val="0"/>
      </c:catAx>
      <c:valAx>
        <c:axId val="4881003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88100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90976798786227686"/>
          <c:h val="0.5116082559329618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Graf_27!$A$3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Graf_27!$B$3:$N$3</c:f>
              <c:numCache>
                <c:formatCode>#\ ##0.0</c:formatCode>
                <c:ptCount val="13"/>
                <c:pt idx="0">
                  <c:v>2.9675221062772237</c:v>
                </c:pt>
                <c:pt idx="1">
                  <c:v>2.8908109237359039</c:v>
                </c:pt>
                <c:pt idx="2">
                  <c:v>2.8860253203759916</c:v>
                </c:pt>
                <c:pt idx="3">
                  <c:v>3.0590281091747529</c:v>
                </c:pt>
                <c:pt idx="4">
                  <c:v>2.8016358043236949</c:v>
                </c:pt>
                <c:pt idx="5">
                  <c:v>2.6481752271562011</c:v>
                </c:pt>
                <c:pt idx="6">
                  <c:v>2.8316029212822453</c:v>
                </c:pt>
                <c:pt idx="7">
                  <c:v>2.9197708781967657</c:v>
                </c:pt>
                <c:pt idx="8">
                  <c:v>2.9324912016500271</c:v>
                </c:pt>
                <c:pt idx="9">
                  <c:v>2.9901223703582716</c:v>
                </c:pt>
                <c:pt idx="10">
                  <c:v>3.1226274675019252</c:v>
                </c:pt>
                <c:pt idx="11">
                  <c:v>3.3049154985228939</c:v>
                </c:pt>
                <c:pt idx="12">
                  <c:v>3.3851132559658161</c:v>
                </c:pt>
              </c:numCache>
            </c:numRef>
          </c:val>
        </c:ser>
        <c:ser>
          <c:idx val="8"/>
          <c:order val="1"/>
          <c:tx>
            <c:strRef>
              <c:f>Graf_27!$A$4</c:f>
              <c:strCache>
                <c:ptCount val="1"/>
                <c:pt idx="0">
                  <c:v>DPPO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Graf_27!$B$4:$N$4</c:f>
              <c:numCache>
                <c:formatCode>#\ ##0.0</c:formatCode>
                <c:ptCount val="13"/>
                <c:pt idx="0">
                  <c:v>2.666899824362118</c:v>
                </c:pt>
                <c:pt idx="1">
                  <c:v>2.8416129589624997</c:v>
                </c:pt>
                <c:pt idx="2">
                  <c:v>2.910935761258918</c:v>
                </c:pt>
                <c:pt idx="3">
                  <c:v>3.0477683380345653</c:v>
                </c:pt>
                <c:pt idx="4">
                  <c:v>2.463131214547833</c:v>
                </c:pt>
                <c:pt idx="5">
                  <c:v>2.4553071736172667</c:v>
                </c:pt>
                <c:pt idx="6">
                  <c:v>2.3499740645265517</c:v>
                </c:pt>
                <c:pt idx="7">
                  <c:v>2.3060412500287297</c:v>
                </c:pt>
                <c:pt idx="8">
                  <c:v>2.7378946705220857</c:v>
                </c:pt>
                <c:pt idx="9">
                  <c:v>3.1063959553352256</c:v>
                </c:pt>
                <c:pt idx="10">
                  <c:v>3.5667742334087231</c:v>
                </c:pt>
                <c:pt idx="11">
                  <c:v>3.3505657628611769</c:v>
                </c:pt>
                <c:pt idx="12">
                  <c:v>3.0121318076212615</c:v>
                </c:pt>
              </c:numCache>
            </c:numRef>
          </c:val>
        </c:ser>
        <c:ser>
          <c:idx val="0"/>
          <c:order val="2"/>
          <c:tx>
            <c:strRef>
              <c:f>Graf_27!$A$5</c:f>
              <c:strCache>
                <c:ptCount val="1"/>
                <c:pt idx="0">
                  <c:v>zrážka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Graf_27!$B$5:$N$5</c:f>
              <c:numCache>
                <c:formatCode>#\ ##0.0</c:formatCode>
                <c:ptCount val="13"/>
                <c:pt idx="0">
                  <c:v>0.25362048332669906</c:v>
                </c:pt>
                <c:pt idx="1">
                  <c:v>0.28656192911324085</c:v>
                </c:pt>
                <c:pt idx="2">
                  <c:v>0.29980549016791697</c:v>
                </c:pt>
                <c:pt idx="3">
                  <c:v>0.30071998731874117</c:v>
                </c:pt>
                <c:pt idx="4">
                  <c:v>0.24327952704416927</c:v>
                </c:pt>
                <c:pt idx="5">
                  <c:v>0.2254189306916253</c:v>
                </c:pt>
                <c:pt idx="6">
                  <c:v>0.20275473169297864</c:v>
                </c:pt>
                <c:pt idx="7">
                  <c:v>0.2298981068493898</c:v>
                </c:pt>
                <c:pt idx="8">
                  <c:v>0.23969840153292421</c:v>
                </c:pt>
                <c:pt idx="9">
                  <c:v>0.23007765411608957</c:v>
                </c:pt>
                <c:pt idx="10">
                  <c:v>0.20533878821381085</c:v>
                </c:pt>
                <c:pt idx="11">
                  <c:v>0.22082962649046628</c:v>
                </c:pt>
                <c:pt idx="12">
                  <c:v>0.20995540023019538</c:v>
                </c:pt>
              </c:numCache>
            </c:numRef>
          </c:val>
        </c:ser>
        <c:ser>
          <c:idx val="1"/>
          <c:order val="3"/>
          <c:tx>
            <c:strRef>
              <c:f>Graf_27!$A$6</c:f>
              <c:strCache>
                <c:ptCount val="1"/>
                <c:pt idx="0">
                  <c:v>DPH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Graf_27!$B$6:$N$6</c:f>
              <c:numCache>
                <c:formatCode>#\ ##0.0</c:formatCode>
                <c:ptCount val="13"/>
                <c:pt idx="0">
                  <c:v>7.695522999343134</c:v>
                </c:pt>
                <c:pt idx="1">
                  <c:v>7.2925849079836329</c:v>
                </c:pt>
                <c:pt idx="2">
                  <c:v>6.577044693298979</c:v>
                </c:pt>
                <c:pt idx="3">
                  <c:v>6.7474295360178589</c:v>
                </c:pt>
                <c:pt idx="4">
                  <c:v>6.5933867173267453</c:v>
                </c:pt>
                <c:pt idx="5">
                  <c:v>6.1886191703934621</c:v>
                </c:pt>
                <c:pt idx="6">
                  <c:v>6.6701124587897818</c:v>
                </c:pt>
                <c:pt idx="7">
                  <c:v>5.9525349208366309</c:v>
                </c:pt>
                <c:pt idx="8">
                  <c:v>6.3315734678418529</c:v>
                </c:pt>
                <c:pt idx="9">
                  <c:v>6.5991285408490459</c:v>
                </c:pt>
                <c:pt idx="10">
                  <c:v>6.8699839864770587</c:v>
                </c:pt>
                <c:pt idx="11">
                  <c:v>6.6782318439002717</c:v>
                </c:pt>
                <c:pt idx="12">
                  <c:v>7.0105024884805811</c:v>
                </c:pt>
              </c:numCache>
            </c:numRef>
          </c:val>
        </c:ser>
        <c:ser>
          <c:idx val="2"/>
          <c:order val="4"/>
          <c:tx>
            <c:strRef>
              <c:f>Graf_27!$A$7</c:f>
              <c:strCache>
                <c:ptCount val="1"/>
                <c:pt idx="0">
                  <c:v>Spotrebné dane</c:v>
                </c:pt>
              </c:strCache>
            </c:strRef>
          </c:tx>
          <c:spPr>
            <a:solidFill>
              <a:srgbClr val="464646"/>
            </a:solidFill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Graf_27!$B$7:$N$7</c:f>
              <c:numCache>
                <c:formatCode>#\ ##0.0</c:formatCode>
                <c:ptCount val="13"/>
                <c:pt idx="0">
                  <c:v>3.5791286466362102</c:v>
                </c:pt>
                <c:pt idx="1">
                  <c:v>2.824092903528113</c:v>
                </c:pt>
                <c:pt idx="2">
                  <c:v>3.4434787060374803</c:v>
                </c:pt>
                <c:pt idx="3">
                  <c:v>2.641590198556107</c:v>
                </c:pt>
                <c:pt idx="4">
                  <c:v>2.7516944246074084</c:v>
                </c:pt>
                <c:pt idx="5">
                  <c:v>2.8571818389634109</c:v>
                </c:pt>
                <c:pt idx="6">
                  <c:v>2.8305395916488556</c:v>
                </c:pt>
                <c:pt idx="7">
                  <c:v>2.7142306039599484</c:v>
                </c:pt>
                <c:pt idx="8">
                  <c:v>2.6759962228868845</c:v>
                </c:pt>
                <c:pt idx="9">
                  <c:v>2.6482475394310647</c:v>
                </c:pt>
                <c:pt idx="10">
                  <c:v>2.6721394778215792</c:v>
                </c:pt>
                <c:pt idx="11">
                  <c:v>2.6787156649867243</c:v>
                </c:pt>
                <c:pt idx="12">
                  <c:v>2.6485649405840013</c:v>
                </c:pt>
              </c:numCache>
            </c:numRef>
          </c:val>
        </c:ser>
        <c:ser>
          <c:idx val="3"/>
          <c:order val="5"/>
          <c:tx>
            <c:strRef>
              <c:f>Graf_27!$A$8</c:f>
              <c:strCache>
                <c:ptCount val="1"/>
                <c:pt idx="0">
                  <c:v>Ooreg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Graf_27!$B$8:$N$8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5.2550418024504532E-2</c:v>
                </c:pt>
                <c:pt idx="8">
                  <c:v>0.11748705569443266</c:v>
                </c:pt>
                <c:pt idx="9">
                  <c:v>0.18506648944681517</c:v>
                </c:pt>
                <c:pt idx="10">
                  <c:v>0.13024414801564629</c:v>
                </c:pt>
                <c:pt idx="11">
                  <c:v>0.13545856773038054</c:v>
                </c:pt>
                <c:pt idx="12">
                  <c:v>0.20465800677369766</c:v>
                </c:pt>
              </c:numCache>
            </c:numRef>
          </c:val>
          <c:extLst/>
        </c:ser>
        <c:ser>
          <c:idx val="4"/>
          <c:order val="6"/>
          <c:tx>
            <c:strRef>
              <c:f>Graf_27!$A$9</c:f>
              <c:strCache>
                <c:ptCount val="1"/>
                <c:pt idx="0">
                  <c:v>Oofin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Graf_27!$B$9:$N$9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0.23371910515520752</c:v>
                </c:pt>
                <c:pt idx="8">
                  <c:v>0.27500653803195801</c:v>
                </c:pt>
                <c:pt idx="9">
                  <c:v>0.20132534012783579</c:v>
                </c:pt>
                <c:pt idx="10">
                  <c:v>0.13978957200896877</c:v>
                </c:pt>
                <c:pt idx="11">
                  <c:v>0.14758613275905702</c:v>
                </c:pt>
                <c:pt idx="12">
                  <c:v>0.14977197439290366</c:v>
                </c:pt>
              </c:numCache>
            </c:numRef>
          </c:val>
        </c:ser>
        <c:ser>
          <c:idx val="6"/>
          <c:order val="7"/>
          <c:tx>
            <c:strRef>
              <c:f>Graf_27!$A$10</c:f>
              <c:strCache>
                <c:ptCount val="1"/>
                <c:pt idx="0">
                  <c:v>Miestne dane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Graf_27!$B$10:$N$10</c:f>
              <c:numCache>
                <c:formatCode>#\ ##0.0</c:formatCode>
                <c:ptCount val="13"/>
                <c:pt idx="0">
                  <c:v>0.65137433671903366</c:v>
                </c:pt>
                <c:pt idx="1">
                  <c:v>0.62574778747215387</c:v>
                </c:pt>
                <c:pt idx="2">
                  <c:v>0.57997299866135743</c:v>
                </c:pt>
                <c:pt idx="3">
                  <c:v>0.57330360023224658</c:v>
                </c:pt>
                <c:pt idx="4">
                  <c:v>0.64494684188873763</c:v>
                </c:pt>
                <c:pt idx="5">
                  <c:v>0.63062531156917689</c:v>
                </c:pt>
                <c:pt idx="6">
                  <c:v>0.6219557010644835</c:v>
                </c:pt>
                <c:pt idx="7">
                  <c:v>0.65559116472129753</c:v>
                </c:pt>
                <c:pt idx="8">
                  <c:v>0.66671300105906861</c:v>
                </c:pt>
                <c:pt idx="9">
                  <c:v>0.65269447230225075</c:v>
                </c:pt>
                <c:pt idx="10">
                  <c:v>0.64073322194005633</c:v>
                </c:pt>
                <c:pt idx="11">
                  <c:v>0.64335556937537719</c:v>
                </c:pt>
                <c:pt idx="12">
                  <c:v>0.64020792145765826</c:v>
                </c:pt>
              </c:numCache>
            </c:numRef>
          </c:val>
        </c:ser>
        <c:ser>
          <c:idx val="7"/>
          <c:order val="8"/>
          <c:tx>
            <c:strRef>
              <c:f>Graf_27!$A$11</c:f>
              <c:strCache>
                <c:ptCount val="1"/>
                <c:pt idx="0">
                  <c:v>Daň z motorových vozidiel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Graf_27!$B$11:$N$11</c:f>
              <c:numCache>
                <c:formatCode>#\ ##0.0</c:formatCode>
                <c:ptCount val="13"/>
                <c:pt idx="0">
                  <c:v>0.1777047238156384</c:v>
                </c:pt>
                <c:pt idx="1">
                  <c:v>0.17973383981025381</c:v>
                </c:pt>
                <c:pt idx="2">
                  <c:v>0.18725413290176168</c:v>
                </c:pt>
                <c:pt idx="3">
                  <c:v>0.18774996761282767</c:v>
                </c:pt>
                <c:pt idx="4">
                  <c:v>0.18419144314265135</c:v>
                </c:pt>
                <c:pt idx="5">
                  <c:v>0.18059617900025823</c:v>
                </c:pt>
                <c:pt idx="6">
                  <c:v>0.19045777048659929</c:v>
                </c:pt>
                <c:pt idx="7">
                  <c:v>0.18215488431762578</c:v>
                </c:pt>
                <c:pt idx="8">
                  <c:v>0.1986830960328056</c:v>
                </c:pt>
                <c:pt idx="9">
                  <c:v>0.19911736428561491</c:v>
                </c:pt>
                <c:pt idx="10">
                  <c:v>0.18009176915618363</c:v>
                </c:pt>
                <c:pt idx="11">
                  <c:v>0.17889821921950186</c:v>
                </c:pt>
                <c:pt idx="12">
                  <c:v>0.17860052607753121</c:v>
                </c:pt>
              </c:numCache>
            </c:numRef>
          </c:val>
        </c:ser>
        <c:ser>
          <c:idx val="9"/>
          <c:order val="9"/>
          <c:tx>
            <c:strRef>
              <c:f>Graf_27!$A$12</c:f>
              <c:strCache>
                <c:ptCount val="1"/>
                <c:pt idx="0">
                  <c:v>Sociálne odvody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Graf_27!$B$12:$N$12</c:f>
              <c:numCache>
                <c:formatCode>#\ ##0.0</c:formatCode>
                <c:ptCount val="13"/>
                <c:pt idx="0">
                  <c:v>6.827184203527473</c:v>
                </c:pt>
                <c:pt idx="1">
                  <c:v>6.2730699508146612</c:v>
                </c:pt>
                <c:pt idx="2">
                  <c:v>6.1565855529221984</c:v>
                </c:pt>
                <c:pt idx="3">
                  <c:v>6.4441814641618107</c:v>
                </c:pt>
                <c:pt idx="4">
                  <c:v>6.5919856596672251</c:v>
                </c:pt>
                <c:pt idx="5">
                  <c:v>6.3300675812855953</c:v>
                </c:pt>
                <c:pt idx="6">
                  <c:v>6.5474798273554775</c:v>
                </c:pt>
                <c:pt idx="7">
                  <c:v>6.6330261097562087</c:v>
                </c:pt>
                <c:pt idx="8">
                  <c:v>7.4231514458707499</c:v>
                </c:pt>
                <c:pt idx="9">
                  <c:v>7.5788074220424519</c:v>
                </c:pt>
                <c:pt idx="10">
                  <c:v>7.8223397128084278</c:v>
                </c:pt>
                <c:pt idx="11">
                  <c:v>8.1183224083547341</c:v>
                </c:pt>
                <c:pt idx="12">
                  <c:v>8.3589601747611972</c:v>
                </c:pt>
              </c:numCache>
            </c:numRef>
          </c:val>
        </c:ser>
        <c:ser>
          <c:idx val="10"/>
          <c:order val="10"/>
          <c:tx>
            <c:strRef>
              <c:f>Graf_27!$A$13</c:f>
              <c:strCache>
                <c:ptCount val="1"/>
                <c:pt idx="0">
                  <c:v>Zdravotné odvody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Graf_27!$B$13:$N$13</c:f>
              <c:numCache>
                <c:formatCode>#\ ##0.0</c:formatCode>
                <c:ptCount val="13"/>
                <c:pt idx="0">
                  <c:v>3.3162105763556591</c:v>
                </c:pt>
                <c:pt idx="1">
                  <c:v>3.2542713440444579</c:v>
                </c:pt>
                <c:pt idx="2">
                  <c:v>3.2551900224725601</c:v>
                </c:pt>
                <c:pt idx="3">
                  <c:v>3.2599861128882108</c:v>
                </c:pt>
                <c:pt idx="4">
                  <c:v>3.4164804766676182</c:v>
                </c:pt>
                <c:pt idx="5">
                  <c:v>3.3195297331257221</c:v>
                </c:pt>
                <c:pt idx="6">
                  <c:v>3.3772644800402341</c:v>
                </c:pt>
                <c:pt idx="7">
                  <c:v>3.3373009362246906</c:v>
                </c:pt>
                <c:pt idx="8">
                  <c:v>3.5542746581216327</c:v>
                </c:pt>
                <c:pt idx="9">
                  <c:v>3.6517737570216431</c:v>
                </c:pt>
                <c:pt idx="10">
                  <c:v>3.6608067021348472</c:v>
                </c:pt>
                <c:pt idx="11">
                  <c:v>3.6735647572910985</c:v>
                </c:pt>
                <c:pt idx="12">
                  <c:v>3.9172452079769373</c:v>
                </c:pt>
              </c:numCache>
            </c:numRef>
          </c:val>
        </c:ser>
        <c:ser>
          <c:idx val="11"/>
          <c:order val="11"/>
          <c:tx>
            <c:strRef>
              <c:f>Graf_27!$A$14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Graf_27!$B$14:$N$14</c:f>
              <c:numCache>
                <c:formatCode>#\ ##0.0</c:formatCode>
                <c:ptCount val="13"/>
                <c:pt idx="0">
                  <c:v>0.22682246788070262</c:v>
                </c:pt>
                <c:pt idx="1">
                  <c:v>0.18189576155396817</c:v>
                </c:pt>
                <c:pt idx="2">
                  <c:v>0.1725953109828981</c:v>
                </c:pt>
                <c:pt idx="3">
                  <c:v>0.16778964614956887</c:v>
                </c:pt>
                <c:pt idx="4">
                  <c:v>0.16660646189659692</c:v>
                </c:pt>
                <c:pt idx="5">
                  <c:v>0.16820845861704312</c:v>
                </c:pt>
                <c:pt idx="6">
                  <c:v>0.2182553838283704</c:v>
                </c:pt>
                <c:pt idx="7">
                  <c:v>0.14456447270986753</c:v>
                </c:pt>
                <c:pt idx="8">
                  <c:v>0.13536116243585852</c:v>
                </c:pt>
                <c:pt idx="9">
                  <c:v>0.13689918616244717</c:v>
                </c:pt>
                <c:pt idx="10">
                  <c:v>0.13392322542348328</c:v>
                </c:pt>
                <c:pt idx="11">
                  <c:v>0.13366713409915174</c:v>
                </c:pt>
                <c:pt idx="12">
                  <c:v>0.14295288410950457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8100784"/>
        <c:axId val="488101176"/>
      </c:barChart>
      <c:lineChart>
        <c:grouping val="standard"/>
        <c:varyColors val="0"/>
        <c:ser>
          <c:idx val="12"/>
          <c:order val="12"/>
          <c:tx>
            <c:strRef>
              <c:f>Graf_27!$A$15</c:f>
              <c:strCache>
                <c:ptCount val="1"/>
                <c:pt idx="0">
                  <c:v>Celkom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Graf_27!$B$2:$N$2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Graf_27!$B$15:$N$15</c:f>
              <c:numCache>
                <c:formatCode>#\ ##0.0</c:formatCode>
                <c:ptCount val="13"/>
                <c:pt idx="0">
                  <c:v>28.361990368243887</c:v>
                </c:pt>
                <c:pt idx="1">
                  <c:v>26.650382307018884</c:v>
                </c:pt>
                <c:pt idx="2">
                  <c:v>26.468887989080063</c:v>
                </c:pt>
                <c:pt idx="3">
                  <c:v>26.429546960146688</c:v>
                </c:pt>
                <c:pt idx="4">
                  <c:v>25.857338571112678</c:v>
                </c:pt>
                <c:pt idx="5">
                  <c:v>25.003729604419764</c:v>
                </c:pt>
                <c:pt idx="6">
                  <c:v>25.840396930715581</c:v>
                </c:pt>
                <c:pt idx="7">
                  <c:v>25.361382850780863</c:v>
                </c:pt>
                <c:pt idx="8">
                  <c:v>27.288330921680281</c:v>
                </c:pt>
                <c:pt idx="9">
                  <c:v>28.179656091478758</c:v>
                </c:pt>
                <c:pt idx="10">
                  <c:v>29.144792304910712</c:v>
                </c:pt>
                <c:pt idx="11">
                  <c:v>29.264111185590835</c:v>
                </c:pt>
                <c:pt idx="12">
                  <c:v>29.858664588431289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00784"/>
        <c:axId val="488101176"/>
      </c:lineChart>
      <c:catAx>
        <c:axId val="4881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1176"/>
        <c:crosses val="autoZero"/>
        <c:auto val="1"/>
        <c:lblAlgn val="ctr"/>
        <c:lblOffset val="100"/>
        <c:noMultiLvlLbl val="0"/>
      </c:catAx>
      <c:valAx>
        <c:axId val="4881011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88100784"/>
        <c:crosses val="autoZero"/>
        <c:crossBetween val="between"/>
      </c:valAx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2.6256021794744015E-2"/>
          <c:y val="0.70456262626262622"/>
          <c:w val="0.97374393939393944"/>
          <c:h val="0.272774494949494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0.12312938336916797"/>
          <c:w val="0.8586846391355194"/>
          <c:h val="0.4541897963012864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Graf_28!$A$3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Graf_28!$B$3:$N$3</c:f>
              <c:numCache>
                <c:formatCode>#,##0</c:formatCode>
                <c:ptCount val="13"/>
                <c:pt idx="0">
                  <c:v>1496.079</c:v>
                </c:pt>
                <c:pt idx="1">
                  <c:v>1626.7360000000001</c:v>
                </c:pt>
                <c:pt idx="2">
                  <c:v>1819.751</c:v>
                </c:pt>
                <c:pt idx="3">
                  <c:v>2095.1779999999999</c:v>
                </c:pt>
                <c:pt idx="4">
                  <c:v>1793.693</c:v>
                </c:pt>
                <c:pt idx="5">
                  <c:v>1789.5650000000001</c:v>
                </c:pt>
                <c:pt idx="6">
                  <c:v>1999.8820000000001</c:v>
                </c:pt>
                <c:pt idx="7">
                  <c:v>2122.7759999999998</c:v>
                </c:pt>
                <c:pt idx="8">
                  <c:v>2175.0249999999996</c:v>
                </c:pt>
                <c:pt idx="9">
                  <c:v>2275.1179999999999</c:v>
                </c:pt>
                <c:pt idx="10">
                  <c:v>2463.6419999999998</c:v>
                </c:pt>
                <c:pt idx="11">
                  <c:v>2682.0699999999997</c:v>
                </c:pt>
                <c:pt idx="12">
                  <c:v>2876.8450000000003</c:v>
                </c:pt>
              </c:numCache>
            </c:numRef>
          </c:val>
        </c:ser>
        <c:ser>
          <c:idx val="8"/>
          <c:order val="1"/>
          <c:tx>
            <c:strRef>
              <c:f>Graf_28!$A$4</c:f>
              <c:strCache>
                <c:ptCount val="1"/>
                <c:pt idx="0">
                  <c:v>DPPO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Graf_28!$B$4:$N$4</c:f>
              <c:numCache>
                <c:formatCode>#,##0</c:formatCode>
                <c:ptCount val="13"/>
                <c:pt idx="0">
                  <c:v>1344.52</c:v>
                </c:pt>
                <c:pt idx="1">
                  <c:v>1599.0509999999999</c:v>
                </c:pt>
                <c:pt idx="2">
                  <c:v>1835.4580000000001</c:v>
                </c:pt>
                <c:pt idx="3">
                  <c:v>2087.4659999999999</c:v>
                </c:pt>
                <c:pt idx="4">
                  <c:v>1576.972</c:v>
                </c:pt>
                <c:pt idx="5">
                  <c:v>1659.23</c:v>
                </c:pt>
                <c:pt idx="6">
                  <c:v>1659.721</c:v>
                </c:pt>
                <c:pt idx="7">
                  <c:v>1676.5730000000001</c:v>
                </c:pt>
                <c:pt idx="8">
                  <c:v>2030.693</c:v>
                </c:pt>
                <c:pt idx="9">
                  <c:v>2363.5880000000002</c:v>
                </c:pt>
                <c:pt idx="10">
                  <c:v>2814.058</c:v>
                </c:pt>
                <c:pt idx="11">
                  <c:v>2719.1170000000002</c:v>
                </c:pt>
                <c:pt idx="12">
                  <c:v>2559.866</c:v>
                </c:pt>
              </c:numCache>
            </c:numRef>
          </c:val>
        </c:ser>
        <c:ser>
          <c:idx val="0"/>
          <c:order val="2"/>
          <c:tx>
            <c:strRef>
              <c:f>Graf_28!$A$5</c:f>
              <c:strCache>
                <c:ptCount val="1"/>
                <c:pt idx="0">
                  <c:v>zrážka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Graf_28!$B$5:$N$5</c:f>
              <c:numCache>
                <c:formatCode>#,##0</c:formatCode>
                <c:ptCount val="13"/>
                <c:pt idx="0">
                  <c:v>127.863</c:v>
                </c:pt>
                <c:pt idx="1">
                  <c:v>161.256</c:v>
                </c:pt>
                <c:pt idx="2">
                  <c:v>189.03899999999999</c:v>
                </c:pt>
                <c:pt idx="3">
                  <c:v>205.96799999999999</c:v>
                </c:pt>
                <c:pt idx="4">
                  <c:v>155.755</c:v>
                </c:pt>
                <c:pt idx="5">
                  <c:v>152.33199999999999</c:v>
                </c:pt>
                <c:pt idx="6">
                  <c:v>143.19999999999999</c:v>
                </c:pt>
                <c:pt idx="7">
                  <c:v>167.14400000000001</c:v>
                </c:pt>
                <c:pt idx="8">
                  <c:v>177.78399999999999</c:v>
                </c:pt>
                <c:pt idx="9">
                  <c:v>175.06100000000001</c:v>
                </c:pt>
                <c:pt idx="10">
                  <c:v>162.005</c:v>
                </c:pt>
                <c:pt idx="11">
                  <c:v>179.21199999999999</c:v>
                </c:pt>
                <c:pt idx="12">
                  <c:v>178.43100000000001</c:v>
                </c:pt>
              </c:numCache>
            </c:numRef>
          </c:val>
        </c:ser>
        <c:ser>
          <c:idx val="1"/>
          <c:order val="3"/>
          <c:tx>
            <c:strRef>
              <c:f>Graf_28!$A$6</c:f>
              <c:strCache>
                <c:ptCount val="1"/>
                <c:pt idx="0">
                  <c:v>DPH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Graf_28!$B$6:$N$6</c:f>
              <c:numCache>
                <c:formatCode>#,##0</c:formatCode>
                <c:ptCount val="13"/>
                <c:pt idx="0">
                  <c:v>3879.7049999999999</c:v>
                </c:pt>
                <c:pt idx="1">
                  <c:v>4103.7309999999998</c:v>
                </c:pt>
                <c:pt idx="2">
                  <c:v>4147.0820000000003</c:v>
                </c:pt>
                <c:pt idx="3">
                  <c:v>4621.424</c:v>
                </c:pt>
                <c:pt idx="4">
                  <c:v>4221.2879999999996</c:v>
                </c:pt>
                <c:pt idx="5">
                  <c:v>4182.1009999999997</c:v>
                </c:pt>
                <c:pt idx="6">
                  <c:v>4710.9139999999998</c:v>
                </c:pt>
                <c:pt idx="7">
                  <c:v>4327.7020000000002</c:v>
                </c:pt>
                <c:pt idx="8">
                  <c:v>4696.12</c:v>
                </c:pt>
                <c:pt idx="9">
                  <c:v>5021.1310000000003</c:v>
                </c:pt>
                <c:pt idx="10">
                  <c:v>5420.1729999999998</c:v>
                </c:pt>
                <c:pt idx="11">
                  <c:v>5419.65</c:v>
                </c:pt>
                <c:pt idx="12">
                  <c:v>5957.8890000000001</c:v>
                </c:pt>
              </c:numCache>
            </c:numRef>
          </c:val>
        </c:ser>
        <c:ser>
          <c:idx val="2"/>
          <c:order val="4"/>
          <c:tx>
            <c:strRef>
              <c:f>Graf_28!$A$7</c:f>
              <c:strCache>
                <c:ptCount val="1"/>
                <c:pt idx="0">
                  <c:v>Spotrebné dane</c:v>
                </c:pt>
              </c:strCache>
            </c:strRef>
          </c:tx>
          <c:spPr>
            <a:solidFill>
              <a:srgbClr val="464646"/>
            </a:solidFill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Graf_28!$B$7:$N$7</c:f>
              <c:numCache>
                <c:formatCode>#,##0</c:formatCode>
                <c:ptCount val="13"/>
                <c:pt idx="0">
                  <c:v>1804.421</c:v>
                </c:pt>
                <c:pt idx="1">
                  <c:v>1589.192</c:v>
                </c:pt>
                <c:pt idx="2">
                  <c:v>2171.2469999999998</c:v>
                </c:pt>
                <c:pt idx="3">
                  <c:v>1809.268</c:v>
                </c:pt>
                <c:pt idx="4">
                  <c:v>1761.7190000000001</c:v>
                </c:pt>
                <c:pt idx="5">
                  <c:v>1930.806</c:v>
                </c:pt>
                <c:pt idx="6">
                  <c:v>1999.1310000000001</c:v>
                </c:pt>
                <c:pt idx="7">
                  <c:v>1973.3409999999999</c:v>
                </c:pt>
                <c:pt idx="8">
                  <c:v>1984.7829999999999</c:v>
                </c:pt>
                <c:pt idx="9">
                  <c:v>2014.9929999999999</c:v>
                </c:pt>
                <c:pt idx="10">
                  <c:v>2108.223</c:v>
                </c:pt>
                <c:pt idx="11">
                  <c:v>2173.884</c:v>
                </c:pt>
                <c:pt idx="12">
                  <c:v>2250.8879999999999</c:v>
                </c:pt>
              </c:numCache>
            </c:numRef>
          </c:val>
        </c:ser>
        <c:ser>
          <c:idx val="3"/>
          <c:order val="5"/>
          <c:tx>
            <c:strRef>
              <c:f>Graf_28!$A$8</c:f>
              <c:strCache>
                <c:ptCount val="1"/>
                <c:pt idx="0">
                  <c:v>Ooreg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Graf_28!$B$8:$N$8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38.206000000000003</c:v>
                </c:pt>
                <c:pt idx="8">
                  <c:v>87.14</c:v>
                </c:pt>
                <c:pt idx="9">
                  <c:v>140.81299999999999</c:v>
                </c:pt>
                <c:pt idx="10">
                  <c:v>102.758</c:v>
                </c:pt>
                <c:pt idx="11">
                  <c:v>109.93</c:v>
                </c:pt>
                <c:pt idx="12">
                  <c:v>173.929</c:v>
                </c:pt>
              </c:numCache>
            </c:numRef>
          </c:val>
          <c:extLst/>
        </c:ser>
        <c:ser>
          <c:idx val="4"/>
          <c:order val="6"/>
          <c:tx>
            <c:strRef>
              <c:f>Graf_28!$A$9</c:f>
              <c:strCache>
                <c:ptCount val="1"/>
                <c:pt idx="0">
                  <c:v>Oofin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Graf_28!$B$9:$N$9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169.922</c:v>
                </c:pt>
                <c:pt idx="8">
                  <c:v>203.97200000000001</c:v>
                </c:pt>
                <c:pt idx="9">
                  <c:v>153.184</c:v>
                </c:pt>
                <c:pt idx="10">
                  <c:v>110.289</c:v>
                </c:pt>
                <c:pt idx="11">
                  <c:v>119.77200000000001</c:v>
                </c:pt>
                <c:pt idx="12">
                  <c:v>127.28400000000001</c:v>
                </c:pt>
              </c:numCache>
            </c:numRef>
          </c:val>
        </c:ser>
        <c:ser>
          <c:idx val="6"/>
          <c:order val="7"/>
          <c:tx>
            <c:strRef>
              <c:f>Graf_28!$A$10</c:f>
              <c:strCache>
                <c:ptCount val="1"/>
                <c:pt idx="0">
                  <c:v>Miestne dane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Graf_28!$B$10:$N$10</c:f>
              <c:numCache>
                <c:formatCode>#,##0</c:formatCode>
                <c:ptCount val="13"/>
                <c:pt idx="0">
                  <c:v>328.39097112129059</c:v>
                </c:pt>
                <c:pt idx="1">
                  <c:v>352.12488109938266</c:v>
                </c:pt>
                <c:pt idx="2">
                  <c:v>365.69549020779397</c:v>
                </c:pt>
                <c:pt idx="3">
                  <c:v>392.66494051649738</c:v>
                </c:pt>
                <c:pt idx="4">
                  <c:v>412.91471000000001</c:v>
                </c:pt>
                <c:pt idx="5">
                  <c:v>426.15948299999991</c:v>
                </c:pt>
                <c:pt idx="6">
                  <c:v>439.26992799999994</c:v>
                </c:pt>
                <c:pt idx="7">
                  <c:v>476.63780767000003</c:v>
                </c:pt>
                <c:pt idx="8">
                  <c:v>494.50018616</c:v>
                </c:pt>
                <c:pt idx="9">
                  <c:v>496.62079289999997</c:v>
                </c:pt>
                <c:pt idx="10">
                  <c:v>505.51572123</c:v>
                </c:pt>
                <c:pt idx="11">
                  <c:v>522.10856003000004</c:v>
                </c:pt>
                <c:pt idx="12">
                  <c:v>544.08193125000014</c:v>
                </c:pt>
              </c:numCache>
            </c:numRef>
          </c:val>
        </c:ser>
        <c:ser>
          <c:idx val="7"/>
          <c:order val="8"/>
          <c:tx>
            <c:strRef>
              <c:f>Graf_28!$A$11</c:f>
              <c:strCache>
                <c:ptCount val="1"/>
                <c:pt idx="0">
                  <c:v>Daň z motorových vozidiel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Graf_28!$B$11:$N$11</c:f>
              <c:numCache>
                <c:formatCode>#,##0</c:formatCode>
                <c:ptCount val="13"/>
                <c:pt idx="0">
                  <c:v>89.59</c:v>
                </c:pt>
                <c:pt idx="1">
                  <c:v>101.14099999999999</c:v>
                </c:pt>
                <c:pt idx="2">
                  <c:v>118.071</c:v>
                </c:pt>
                <c:pt idx="3">
                  <c:v>128.59300000000002</c:v>
                </c:pt>
                <c:pt idx="4">
                  <c:v>117.925</c:v>
                </c:pt>
                <c:pt idx="5">
                  <c:v>122.042</c:v>
                </c:pt>
                <c:pt idx="6">
                  <c:v>134.51499999999999</c:v>
                </c:pt>
                <c:pt idx="7">
                  <c:v>132.43300000000002</c:v>
                </c:pt>
                <c:pt idx="8">
                  <c:v>147.363</c:v>
                </c:pt>
                <c:pt idx="9">
                  <c:v>151.50400000000002</c:v>
                </c:pt>
                <c:pt idx="10">
                  <c:v>142.08600000000001</c:v>
                </c:pt>
                <c:pt idx="11">
                  <c:v>145.18299999999999</c:v>
                </c:pt>
                <c:pt idx="12">
                  <c:v>151.78399999999999</c:v>
                </c:pt>
              </c:numCache>
            </c:numRef>
          </c:val>
        </c:ser>
        <c:ser>
          <c:idx val="9"/>
          <c:order val="9"/>
          <c:tx>
            <c:strRef>
              <c:f>Graf_28!$A$12</c:f>
              <c:strCache>
                <c:ptCount val="1"/>
                <c:pt idx="0">
                  <c:v>Sociálne odvody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Graf_28!$B$12:$N$12</c:f>
              <c:numCache>
                <c:formatCode>#,##0</c:formatCode>
                <c:ptCount val="13"/>
                <c:pt idx="0">
                  <c:v>3441.9311972178425</c:v>
                </c:pt>
                <c:pt idx="1">
                  <c:v>3530.0228858692053</c:v>
                </c:pt>
                <c:pt idx="2">
                  <c:v>3881.9661897686105</c:v>
                </c:pt>
                <c:pt idx="3">
                  <c:v>4413.7244738695872</c:v>
                </c:pt>
                <c:pt idx="4">
                  <c:v>4220.3910000000005</c:v>
                </c:pt>
                <c:pt idx="5">
                  <c:v>4277.6880000000001</c:v>
                </c:pt>
                <c:pt idx="6">
                  <c:v>4624.3019999999997</c:v>
                </c:pt>
                <c:pt idx="7">
                  <c:v>4822.4430000000002</c:v>
                </c:pt>
                <c:pt idx="8">
                  <c:v>5505.7420000000002</c:v>
                </c:pt>
                <c:pt idx="9">
                  <c:v>5766.5469999999996</c:v>
                </c:pt>
                <c:pt idx="10">
                  <c:v>6171.5477927822649</c:v>
                </c:pt>
                <c:pt idx="11">
                  <c:v>6588.3406070465817</c:v>
                </c:pt>
                <c:pt idx="12">
                  <c:v>7103.8783537243398</c:v>
                </c:pt>
              </c:numCache>
            </c:numRef>
          </c:val>
        </c:ser>
        <c:ser>
          <c:idx val="10"/>
          <c:order val="10"/>
          <c:tx>
            <c:strRef>
              <c:f>Graf_28!$A$13</c:f>
              <c:strCache>
                <c:ptCount val="1"/>
                <c:pt idx="0">
                  <c:v>Zdravotné odvody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Graf_28!$B$13:$N$13</c:f>
              <c:numCache>
                <c:formatCode>#,##0</c:formatCode>
                <c:ptCount val="13"/>
                <c:pt idx="0">
                  <c:v>1671.8706129834356</c:v>
                </c:pt>
                <c:pt idx="1">
                  <c:v>1831.2648211125741</c:v>
                </c:pt>
                <c:pt idx="2">
                  <c:v>2052.5236756456216</c:v>
                </c:pt>
                <c:pt idx="3">
                  <c:v>2232.8173982917474</c:v>
                </c:pt>
                <c:pt idx="4">
                  <c:v>2187.3353796299998</c:v>
                </c:pt>
                <c:pt idx="5">
                  <c:v>2243.2481680000001</c:v>
                </c:pt>
                <c:pt idx="6">
                  <c:v>2385.2675077102003</c:v>
                </c:pt>
                <c:pt idx="7">
                  <c:v>2426.3350200172399</c:v>
                </c:pt>
                <c:pt idx="8">
                  <c:v>2636.201</c:v>
                </c:pt>
                <c:pt idx="9">
                  <c:v>2778.553911</c:v>
                </c:pt>
                <c:pt idx="10">
                  <c:v>2888.2462730899997</c:v>
                </c:pt>
                <c:pt idx="11">
                  <c:v>2981.2434941200008</c:v>
                </c:pt>
                <c:pt idx="12">
                  <c:v>3329.0783611100001</c:v>
                </c:pt>
              </c:numCache>
            </c:numRef>
          </c:val>
        </c:ser>
        <c:ser>
          <c:idx val="11"/>
          <c:order val="11"/>
          <c:tx>
            <c:strRef>
              <c:f>Graf_28!$A$14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Graf_28!$B$14:$N$14</c:f>
              <c:numCache>
                <c:formatCode>#,##0</c:formatCode>
                <c:ptCount val="13"/>
                <c:pt idx="0">
                  <c:v>114.35275585872668</c:v>
                </c:pt>
                <c:pt idx="1">
                  <c:v>102.35757072097192</c:v>
                </c:pt>
                <c:pt idx="2">
                  <c:v>108.82804372468962</c:v>
                </c:pt>
                <c:pt idx="3">
                  <c:v>114.92185187379673</c:v>
                </c:pt>
                <c:pt idx="4">
                  <c:v>106.66655673</c:v>
                </c:pt>
                <c:pt idx="5">
                  <c:v>113.67071452000002</c:v>
                </c:pt>
                <c:pt idx="6">
                  <c:v>154.14767736000002</c:v>
                </c:pt>
                <c:pt idx="7">
                  <c:v>105.10345020999999</c:v>
                </c:pt>
                <c:pt idx="8">
                  <c:v>100.39720227000001</c:v>
                </c:pt>
                <c:pt idx="9">
                  <c:v>104.16356390999999</c:v>
                </c:pt>
                <c:pt idx="10">
                  <c:v>105.66066121</c:v>
                </c:pt>
                <c:pt idx="11">
                  <c:v>108.47618056</c:v>
                </c:pt>
                <c:pt idx="12">
                  <c:v>121.48878302999998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488101960"/>
        <c:axId val="488102352"/>
      </c:barChart>
      <c:lineChart>
        <c:grouping val="standard"/>
        <c:varyColors val="0"/>
        <c:ser>
          <c:idx val="12"/>
          <c:order val="12"/>
          <c:tx>
            <c:strRef>
              <c:f>Graf_28!$A$15</c:f>
              <c:strCache>
                <c:ptCount val="1"/>
                <c:pt idx="0">
                  <c:v>Celkom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Graf_28!$B$2:$N$2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Graf_28!$B$15:$N$15</c:f>
              <c:numCache>
                <c:formatCode>#,##0</c:formatCode>
                <c:ptCount val="13"/>
                <c:pt idx="0">
                  <c:v>14298.723537181295</c:v>
                </c:pt>
                <c:pt idx="1">
                  <c:v>14996.877158802134</c:v>
                </c:pt>
                <c:pt idx="2">
                  <c:v>16689.661399346714</c:v>
                </c:pt>
                <c:pt idx="3">
                  <c:v>18102.025664551631</c:v>
                </c:pt>
                <c:pt idx="4">
                  <c:v>16554.65964636</c:v>
                </c:pt>
                <c:pt idx="5">
                  <c:v>16896.842365519999</c:v>
                </c:pt>
                <c:pt idx="6">
                  <c:v>18250.350113070199</c:v>
                </c:pt>
                <c:pt idx="7">
                  <c:v>18438.616277897243</c:v>
                </c:pt>
                <c:pt idx="8">
                  <c:v>20239.72038843</c:v>
                </c:pt>
                <c:pt idx="9">
                  <c:v>21441.277267809997</c:v>
                </c:pt>
                <c:pt idx="10">
                  <c:v>22994.204448312266</c:v>
                </c:pt>
                <c:pt idx="11">
                  <c:v>23748.986841756581</c:v>
                </c:pt>
                <c:pt idx="12">
                  <c:v>25375.443429114337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01960"/>
        <c:axId val="488102352"/>
      </c:lineChart>
      <c:catAx>
        <c:axId val="48810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2352"/>
        <c:crosses val="autoZero"/>
        <c:auto val="1"/>
        <c:lblAlgn val="ctr"/>
        <c:lblOffset val="100"/>
        <c:noMultiLvlLbl val="0"/>
      </c:catAx>
      <c:valAx>
        <c:axId val="488102352"/>
        <c:scaling>
          <c:orientation val="minMax"/>
          <c:max val="27000"/>
        </c:scaling>
        <c:delete val="0"/>
        <c:axPos val="l"/>
        <c:numFmt formatCode="#,##0" sourceLinked="0"/>
        <c:majorTickMark val="out"/>
        <c:minorTickMark val="none"/>
        <c:tickLblPos val="nextTo"/>
        <c:crossAx val="488101960"/>
        <c:crosses val="autoZero"/>
        <c:crossBetween val="between"/>
        <c:majorUnit val="3000"/>
      </c:valAx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1.1516461996654558E-2"/>
          <c:y val="0.70670960909083025"/>
          <c:w val="0.9009739844695579"/>
          <c:h val="0.272618561891781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6236220472440961"/>
          <c:h val="0.6156878635784561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Graf_29!$A$16</c:f>
              <c:strCache>
                <c:ptCount val="1"/>
                <c:pt idx="0">
                  <c:v>Štátny rozpočet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Graf_29!$B$16:$N$16</c:f>
              <c:numCache>
                <c:formatCode>0.0</c:formatCode>
                <c:ptCount val="13"/>
                <c:pt idx="0">
                  <c:v>52.277198738090902</c:v>
                </c:pt>
                <c:pt idx="1">
                  <c:v>52.104441282143284</c:v>
                </c:pt>
                <c:pt idx="2">
                  <c:v>52.254291912378562</c:v>
                </c:pt>
                <c:pt idx="3">
                  <c:v>50.534858466197662</c:v>
                </c:pt>
                <c:pt idx="4">
                  <c:v>49.002539334846844</c:v>
                </c:pt>
                <c:pt idx="5">
                  <c:v>49.866490525612988</c:v>
                </c:pt>
                <c:pt idx="6">
                  <c:v>49.4331913432287</c:v>
                </c:pt>
                <c:pt idx="7">
                  <c:v>48.322990936015145</c:v>
                </c:pt>
                <c:pt idx="8">
                  <c:v>46.673583843723407</c:v>
                </c:pt>
                <c:pt idx="9">
                  <c:v>47.418299125041337</c:v>
                </c:pt>
                <c:pt idx="10">
                  <c:v>48.012926403071646</c:v>
                </c:pt>
                <c:pt idx="11">
                  <c:v>46.082111499480327</c:v>
                </c:pt>
                <c:pt idx="12">
                  <c:v>45.108564669140911</c:v>
                </c:pt>
              </c:numCache>
            </c:numRef>
          </c:val>
        </c:ser>
        <c:ser>
          <c:idx val="8"/>
          <c:order val="1"/>
          <c:tx>
            <c:strRef>
              <c:f>Graf_29!$A$17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Graf_29!$B$17:$N$17</c:f>
              <c:numCache>
                <c:formatCode>0.0</c:formatCode>
                <c:ptCount val="13"/>
                <c:pt idx="0">
                  <c:v>8.6944506778778852</c:v>
                </c:pt>
                <c:pt idx="1">
                  <c:v>8.8104181921884432</c:v>
                </c:pt>
                <c:pt idx="2">
                  <c:v>8.9009372901784438</c:v>
                </c:pt>
                <c:pt idx="3">
                  <c:v>9.2541086185255086</c:v>
                </c:pt>
                <c:pt idx="4">
                  <c:v>8.9490593181088034</c:v>
                </c:pt>
                <c:pt idx="5">
                  <c:v>8.3995739800680198</c:v>
                </c:pt>
                <c:pt idx="6">
                  <c:v>8.8567190564213742</c:v>
                </c:pt>
                <c:pt idx="7">
                  <c:v>9.075161680112771</c:v>
                </c:pt>
                <c:pt idx="8">
                  <c:v>8.4929405790944124</c:v>
                </c:pt>
                <c:pt idx="9">
                  <c:v>8.3871546179810199</c:v>
                </c:pt>
                <c:pt idx="10">
                  <c:v>8.5901468731137278</c:v>
                </c:pt>
                <c:pt idx="11">
                  <c:v>9.2430935451899856</c:v>
                </c:pt>
                <c:pt idx="12">
                  <c:v>9.2299423138789791</c:v>
                </c:pt>
              </c:numCache>
            </c:numRef>
          </c:val>
        </c:ser>
        <c:ser>
          <c:idx val="0"/>
          <c:order val="2"/>
          <c:tx>
            <c:strRef>
              <c:f>Graf_29!$A$18</c:f>
              <c:strCache>
                <c:ptCount val="1"/>
                <c:pt idx="0">
                  <c:v>Vyššie územné celky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Graf_29!$B$18:$N$18</c:f>
              <c:numCache>
                <c:formatCode>0.0</c:formatCode>
                <c:ptCount val="13"/>
                <c:pt idx="0">
                  <c:v>2.7863369956365478</c:v>
                </c:pt>
                <c:pt idx="1">
                  <c:v>2.8430525570154606</c:v>
                </c:pt>
                <c:pt idx="2">
                  <c:v>2.9389814479640233</c:v>
                </c:pt>
                <c:pt idx="3">
                  <c:v>3.0325005598644337</c:v>
                </c:pt>
                <c:pt idx="4">
                  <c:v>2.8693200075461478</c:v>
                </c:pt>
                <c:pt idx="5">
                  <c:v>2.6818218861954168</c:v>
                </c:pt>
                <c:pt idx="6">
                  <c:v>2.8863418241844929</c:v>
                </c:pt>
                <c:pt idx="7">
                  <c:v>2.8917660629534243</c:v>
                </c:pt>
                <c:pt idx="8">
                  <c:v>2.7457939384076546</c:v>
                </c:pt>
                <c:pt idx="9">
                  <c:v>2.6868885005803924</c:v>
                </c:pt>
                <c:pt idx="10">
                  <c:v>2.7795664361270132</c:v>
                </c:pt>
                <c:pt idx="11">
                  <c:v>3.0167976504804206</c:v>
                </c:pt>
                <c:pt idx="12">
                  <c:v>3.0359230581989598</c:v>
                </c:pt>
              </c:numCache>
            </c:numRef>
          </c:val>
        </c:ser>
        <c:ser>
          <c:idx val="1"/>
          <c:order val="3"/>
          <c:tx>
            <c:strRef>
              <c:f>Graf_29!$A$19</c:f>
              <c:strCache>
                <c:ptCount val="1"/>
                <c:pt idx="0">
                  <c:v>Sociálna poisťovňa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Graf_29!$B$19:$N$19</c:f>
              <c:numCache>
                <c:formatCode>0.0</c:formatCode>
                <c:ptCount val="13"/>
                <c:pt idx="0">
                  <c:v>24.072510514638473</c:v>
                </c:pt>
                <c:pt idx="1">
                  <c:v>23.544445344979895</c:v>
                </c:pt>
                <c:pt idx="2">
                  <c:v>23.204472016656887</c:v>
                </c:pt>
                <c:pt idx="3">
                  <c:v>24.4100931073549</c:v>
                </c:pt>
                <c:pt idx="4">
                  <c:v>25.494103412620706</c:v>
                </c:pt>
                <c:pt idx="5">
                  <c:v>25.317859079937431</c:v>
                </c:pt>
                <c:pt idx="6">
                  <c:v>25.341006841661795</c:v>
                </c:pt>
                <c:pt idx="7">
                  <c:v>26.15338413500697</c:v>
                </c:pt>
                <c:pt idx="8">
                  <c:v>27.202884688080957</c:v>
                </c:pt>
                <c:pt idx="9">
                  <c:v>26.896660210635453</c:v>
                </c:pt>
                <c:pt idx="10">
                  <c:v>26.83947275552007</c:v>
                </c:pt>
                <c:pt idx="11">
                  <c:v>27.77955281790932</c:v>
                </c:pt>
                <c:pt idx="12">
                  <c:v>27.995244959179495</c:v>
                </c:pt>
              </c:numCache>
            </c:numRef>
          </c:val>
        </c:ser>
        <c:ser>
          <c:idx val="2"/>
          <c:order val="4"/>
          <c:tx>
            <c:strRef>
              <c:f>Graf_29!$A$20</c:f>
              <c:strCache>
                <c:ptCount val="1"/>
                <c:pt idx="0">
                  <c:v>Zdravotné poisťovne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Graf_29!$B$20:$N$20</c:f>
              <c:numCache>
                <c:formatCode>0.0</c:formatCode>
                <c:ptCount val="13"/>
                <c:pt idx="0">
                  <c:v>11.692890009739383</c:v>
                </c:pt>
                <c:pt idx="1">
                  <c:v>12.214117553023401</c:v>
                </c:pt>
                <c:pt idx="2">
                  <c:v>12.268970379127254</c:v>
                </c:pt>
                <c:pt idx="3">
                  <c:v>12.348591514195613</c:v>
                </c:pt>
                <c:pt idx="4">
                  <c:v>13.213030348697826</c:v>
                </c:pt>
                <c:pt idx="5">
                  <c:v>13.276854459407</c:v>
                </c:pt>
                <c:pt idx="6">
                  <c:v>13.071179224903082</c:v>
                </c:pt>
                <c:pt idx="7">
                  <c:v>13.158656684740638</c:v>
                </c:pt>
                <c:pt idx="8">
                  <c:v>13.024996779290365</c:v>
                </c:pt>
                <c:pt idx="9">
                  <c:v>12.959890974806799</c:v>
                </c:pt>
                <c:pt idx="10">
                  <c:v>12.560707582705799</c:v>
                </c:pt>
                <c:pt idx="11">
                  <c:v>12.570329320766636</c:v>
                </c:pt>
                <c:pt idx="12">
                  <c:v>13.119363756942331</c:v>
                </c:pt>
              </c:numCache>
            </c:numRef>
          </c:val>
        </c:ser>
        <c:ser>
          <c:idx val="3"/>
          <c:order val="5"/>
          <c:tx>
            <c:strRef>
              <c:f>Graf_29!$A$21</c:f>
              <c:strCache>
                <c:ptCount val="1"/>
                <c:pt idx="0">
                  <c:v>Ostatné (ŠFA, RTVS, EF)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Graf_29!$B$2:$N$2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Graf_29!$B$21:$N$21</c:f>
              <c:numCache>
                <c:formatCode>0.0</c:formatCode>
                <c:ptCount val="13"/>
                <c:pt idx="0">
                  <c:v>0.47661306401681724</c:v>
                </c:pt>
                <c:pt idx="1">
                  <c:v>0.48352507064951644</c:v>
                </c:pt>
                <c:pt idx="2">
                  <c:v>0.43234695369482767</c:v>
                </c:pt>
                <c:pt idx="3">
                  <c:v>0.41984773386187607</c:v>
                </c:pt>
                <c:pt idx="4">
                  <c:v>0.47194757817965916</c:v>
                </c:pt>
                <c:pt idx="5">
                  <c:v>0.45740006877914546</c:v>
                </c:pt>
                <c:pt idx="6">
                  <c:v>0.41156170960056804</c:v>
                </c:pt>
                <c:pt idx="7">
                  <c:v>0.39804050117105305</c:v>
                </c:pt>
                <c:pt idx="8">
                  <c:v>1.8598001714032104</c:v>
                </c:pt>
                <c:pt idx="9">
                  <c:v>1.6511065709549986</c:v>
                </c:pt>
                <c:pt idx="10">
                  <c:v>1.2171799494617268</c:v>
                </c:pt>
                <c:pt idx="11">
                  <c:v>1.3081151661733137</c:v>
                </c:pt>
                <c:pt idx="12">
                  <c:v>1.5109612426593195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103136"/>
        <c:axId val="488103528"/>
      </c:barChart>
      <c:catAx>
        <c:axId val="4881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3528"/>
        <c:crosses val="autoZero"/>
        <c:auto val="1"/>
        <c:lblAlgn val="ctr"/>
        <c:lblOffset val="100"/>
        <c:noMultiLvlLbl val="0"/>
      </c:catAx>
      <c:valAx>
        <c:axId val="488103528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8103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91547076653866644"/>
          <c:h val="0.63218513638140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Graf_3!$B$6</c:f>
              <c:strCache>
                <c:ptCount val="1"/>
                <c:pt idx="0">
                  <c:v>D61 - Odvody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Graf_3!$C$6:$O$6</c:f>
              <c:numCache>
                <c:formatCode>0.0</c:formatCode>
                <c:ptCount val="13"/>
                <c:pt idx="0">
                  <c:v>12.6</c:v>
                </c:pt>
                <c:pt idx="1">
                  <c:v>11.7</c:v>
                </c:pt>
                <c:pt idx="2">
                  <c:v>11.7</c:v>
                </c:pt>
                <c:pt idx="3">
                  <c:v>11.8</c:v>
                </c:pt>
                <c:pt idx="4">
                  <c:v>12.6</c:v>
                </c:pt>
                <c:pt idx="5">
                  <c:v>12.3</c:v>
                </c:pt>
                <c:pt idx="6">
                  <c:v>12.3</c:v>
                </c:pt>
                <c:pt idx="7">
                  <c:v>12.5</c:v>
                </c:pt>
                <c:pt idx="8">
                  <c:v>13.5</c:v>
                </c:pt>
                <c:pt idx="9">
                  <c:v>13.6</c:v>
                </c:pt>
                <c:pt idx="10">
                  <c:v>14</c:v>
                </c:pt>
                <c:pt idx="11">
                  <c:v>14.3</c:v>
                </c:pt>
                <c:pt idx="12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Graf_3!$B$5</c:f>
              <c:strCache>
                <c:ptCount val="1"/>
                <c:pt idx="0">
                  <c:v>D91 - Dane z kapitálu</c:v>
                </c:pt>
              </c:strCache>
            </c:strRef>
          </c:tx>
          <c:invertIfNegative val="0"/>
          <c:cat>
            <c:numRef>
              <c:f>Graf_3!$C$2:$O$2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Graf_3!$C$5:$N$5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strRef>
              <c:f>Graf_3!$B$4</c:f>
              <c:strCache>
                <c:ptCount val="1"/>
                <c:pt idx="0">
                  <c:v>D5 - Dane z príjmov a majetku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Graf_3!$C$4:$O$4</c:f>
              <c:numCache>
                <c:formatCode>0.0</c:formatCode>
                <c:ptCount val="13"/>
                <c:pt idx="0">
                  <c:v>6.3</c:v>
                </c:pt>
                <c:pt idx="1">
                  <c:v>6.4</c:v>
                </c:pt>
                <c:pt idx="2">
                  <c:v>6.4</c:v>
                </c:pt>
                <c:pt idx="3">
                  <c:v>6.7</c:v>
                </c:pt>
                <c:pt idx="4">
                  <c:v>5.8</c:v>
                </c:pt>
                <c:pt idx="5">
                  <c:v>5.6</c:v>
                </c:pt>
                <c:pt idx="6">
                  <c:v>5.7</c:v>
                </c:pt>
                <c:pt idx="7">
                  <c:v>5.8</c:v>
                </c:pt>
                <c:pt idx="8">
                  <c:v>6.4</c:v>
                </c:pt>
                <c:pt idx="9">
                  <c:v>6.8</c:v>
                </c:pt>
                <c:pt idx="10">
                  <c:v>7.3</c:v>
                </c:pt>
                <c:pt idx="11">
                  <c:v>7.3</c:v>
                </c:pt>
                <c:pt idx="12">
                  <c:v>7.1</c:v>
                </c:pt>
              </c:numCache>
            </c:numRef>
          </c:val>
        </c:ser>
        <c:ser>
          <c:idx val="5"/>
          <c:order val="3"/>
          <c:tx>
            <c:strRef>
              <c:f>Graf_3!$B$3</c:f>
              <c:strCache>
                <c:ptCount val="1"/>
                <c:pt idx="0">
                  <c:v>D2 - Dane z produkcie a importu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Graf_3!$C$3:$O$3</c:f>
              <c:numCache>
                <c:formatCode>0.0</c:formatCode>
                <c:ptCount val="13"/>
                <c:pt idx="0">
                  <c:v>12.4</c:v>
                </c:pt>
                <c:pt idx="1">
                  <c:v>11.1</c:v>
                </c:pt>
                <c:pt idx="2">
                  <c:v>11</c:v>
                </c:pt>
                <c:pt idx="3">
                  <c:v>10.3</c:v>
                </c:pt>
                <c:pt idx="4">
                  <c:v>10.4</c:v>
                </c:pt>
                <c:pt idx="5">
                  <c:v>10</c:v>
                </c:pt>
                <c:pt idx="6">
                  <c:v>10.4</c:v>
                </c:pt>
                <c:pt idx="7">
                  <c:v>9.9</c:v>
                </c:pt>
                <c:pt idx="8">
                  <c:v>10.3</c:v>
                </c:pt>
                <c:pt idx="9">
                  <c:v>10.6</c:v>
                </c:pt>
                <c:pt idx="10">
                  <c:v>10.8</c:v>
                </c:pt>
                <c:pt idx="11">
                  <c:v>10.6</c:v>
                </c:pt>
                <c:pt idx="12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0213640"/>
        <c:axId val="485204784"/>
      </c:barChart>
      <c:lineChart>
        <c:grouping val="standard"/>
        <c:varyColors val="0"/>
        <c:ser>
          <c:idx val="2"/>
          <c:order val="4"/>
          <c:tx>
            <c:strRef>
              <c:f>Graf_3!$B$7</c:f>
              <c:strCache>
                <c:ptCount val="1"/>
                <c:pt idx="0">
                  <c:v>Daňová kvóta II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Graf_3!$C$7:$O$7</c:f>
              <c:numCache>
                <c:formatCode>0.0</c:formatCode>
                <c:ptCount val="13"/>
                <c:pt idx="0">
                  <c:v>31.299999999999997</c:v>
                </c:pt>
                <c:pt idx="1">
                  <c:v>29.200000000000003</c:v>
                </c:pt>
                <c:pt idx="2">
                  <c:v>29.1</c:v>
                </c:pt>
                <c:pt idx="3">
                  <c:v>28.8</c:v>
                </c:pt>
                <c:pt idx="4">
                  <c:v>28.799999999999997</c:v>
                </c:pt>
                <c:pt idx="5">
                  <c:v>27.9</c:v>
                </c:pt>
                <c:pt idx="6">
                  <c:v>28.4</c:v>
                </c:pt>
                <c:pt idx="7">
                  <c:v>28.200000000000003</c:v>
                </c:pt>
                <c:pt idx="8">
                  <c:v>30.2</c:v>
                </c:pt>
                <c:pt idx="9">
                  <c:v>31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32.699999999999996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13640"/>
        <c:axId val="485204784"/>
      </c:lineChart>
      <c:catAx>
        <c:axId val="48021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5204784"/>
        <c:crosses val="autoZero"/>
        <c:auto val="1"/>
        <c:lblAlgn val="ctr"/>
        <c:lblOffset val="100"/>
        <c:noMultiLvlLbl val="0"/>
      </c:catAx>
      <c:valAx>
        <c:axId val="4852047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0213640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4.1994098450490611E-2"/>
          <c:y val="0.83303571753050154"/>
          <c:w val="0.89449091454694662"/>
          <c:h val="0.16696427322613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0.12362054957160508"/>
          <c:w val="0.86985936132983377"/>
          <c:h val="0.442307028193352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Graf_30!$A$3</c:f>
              <c:strCache>
                <c:ptCount val="1"/>
                <c:pt idx="0">
                  <c:v>Daň z príjmov fyzických osôb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Graf_30!$B$3:$N$3</c:f>
              <c:numCache>
                <c:formatCode>#,##0</c:formatCode>
                <c:ptCount val="13"/>
                <c:pt idx="0">
                  <c:v>275.19567574579844</c:v>
                </c:pt>
                <c:pt idx="1">
                  <c:v>330.48813534157188</c:v>
                </c:pt>
                <c:pt idx="2">
                  <c:v>351.40021646161011</c:v>
                </c:pt>
                <c:pt idx="3">
                  <c:v>375.29049540858796</c:v>
                </c:pt>
                <c:pt idx="4">
                  <c:v>363.83398975985159</c:v>
                </c:pt>
                <c:pt idx="5">
                  <c:v>465.22794865719993</c:v>
                </c:pt>
                <c:pt idx="6">
                  <c:v>429.91667463239969</c:v>
                </c:pt>
                <c:pt idx="7">
                  <c:v>532.15533501999948</c:v>
                </c:pt>
                <c:pt idx="8">
                  <c:v>512.36887822583333</c:v>
                </c:pt>
                <c:pt idx="9">
                  <c:v>553.83370547533946</c:v>
                </c:pt>
                <c:pt idx="10">
                  <c:v>369.01458082588636</c:v>
                </c:pt>
                <c:pt idx="11">
                  <c:v>309.51815155999992</c:v>
                </c:pt>
                <c:pt idx="12">
                  <c:v>308.77509390000006</c:v>
                </c:pt>
              </c:numCache>
            </c:numRef>
          </c:val>
          <c:extLst/>
        </c:ser>
        <c:ser>
          <c:idx val="8"/>
          <c:order val="1"/>
          <c:tx>
            <c:strRef>
              <c:f>Graf_30!$A$4</c:f>
              <c:strCache>
                <c:ptCount val="1"/>
                <c:pt idx="0">
                  <c:v>Daň z príjmov právnických osôb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B0EFACC-286F-495E-A56D-33639D61823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D94751-E5B5-497B-83B0-302340B736B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6BC725-8F30-4FDE-AE8C-36493371D50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6C0BB5-2E13-4D57-9D4D-89D2EBEC2A6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357BBA7-8F08-4A03-8581-102FC4EB964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A245A78-6901-405F-A88C-E4434BC31D2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D417DFE-F5DC-4E49-AC80-44ED43FF823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810275-57AC-493C-88C7-9442837E227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4AB2F54-CF14-4F3D-99FE-795A57FED25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A2928B-8E52-44BE-8D3F-EC9F081BF20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90B415D-4D50-4118-9A42-12B9B79DC68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10A07D3-92FE-48A6-BAFE-7E6D505209B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C1A948A-20D8-468B-9B46-919D35A2FC1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Graf_30!$B$4:$N$4</c:f>
              <c:numCache>
                <c:formatCode>#,##0</c:formatCode>
                <c:ptCount val="13"/>
                <c:pt idx="0">
                  <c:v>1344.5270297732854</c:v>
                </c:pt>
                <c:pt idx="1">
                  <c:v>1599.0457678955056</c:v>
                </c:pt>
                <c:pt idx="2">
                  <c:v>1848.2812355125143</c:v>
                </c:pt>
                <c:pt idx="3">
                  <c:v>2087.3722460461049</c:v>
                </c:pt>
                <c:pt idx="4">
                  <c:v>1582.1708174100002</c:v>
                </c:pt>
                <c:pt idx="5">
                  <c:v>1659.2300023400003</c:v>
                </c:pt>
                <c:pt idx="6">
                  <c:v>1659.72</c:v>
                </c:pt>
                <c:pt idx="7">
                  <c:v>1670.7027855800004</c:v>
                </c:pt>
                <c:pt idx="8">
                  <c:v>2047.2070796099999</c:v>
                </c:pt>
                <c:pt idx="9">
                  <c:v>2363.5892069525039</c:v>
                </c:pt>
                <c:pt idx="10">
                  <c:v>2814.0585913620348</c:v>
                </c:pt>
                <c:pt idx="11">
                  <c:v>2706.0699619354614</c:v>
                </c:pt>
                <c:pt idx="12">
                  <c:v>2559.8629999999998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Graf_30!$B$16:$N$16</c15:f>
                <c15:dlblRangeCache>
                  <c:ptCount val="13"/>
                  <c:pt idx="0">
                    <c:v>18,0</c:v>
                  </c:pt>
                  <c:pt idx="1">
                    <c:v>20,5</c:v>
                  </c:pt>
                  <c:pt idx="2">
                    <c:v>21,1</c:v>
                  </c:pt>
                  <c:pt idx="3">
                    <c:v>22,8</c:v>
                  </c:pt>
                  <c:pt idx="4">
                    <c:v>19,5</c:v>
                  </c:pt>
                  <c:pt idx="5">
                    <c:v>19,7</c:v>
                  </c:pt>
                  <c:pt idx="6">
                    <c:v>18,5</c:v>
                  </c:pt>
                  <c:pt idx="7">
                    <c:v>18,8</c:v>
                  </c:pt>
                  <c:pt idx="8">
                    <c:v>21,0</c:v>
                  </c:pt>
                  <c:pt idx="9">
                    <c:v>22,6</c:v>
                  </c:pt>
                  <c:pt idx="10">
                    <c:v>25,0</c:v>
                  </c:pt>
                  <c:pt idx="11">
                    <c:v>24,2</c:v>
                  </c:pt>
                  <c:pt idx="12">
                    <c:v>21,8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Graf_30!$A$5</c:f>
              <c:strCache>
                <c:ptCount val="1"/>
                <c:pt idx="0">
                  <c:v>Daň z príjmov vyberaná zrážkou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Graf_30!$B$5:$N$5</c:f>
              <c:numCache>
                <c:formatCode>#,##0</c:formatCode>
                <c:ptCount val="13"/>
                <c:pt idx="0">
                  <c:v>127.87180843955387</c:v>
                </c:pt>
                <c:pt idx="1">
                  <c:v>161.24679833930821</c:v>
                </c:pt>
                <c:pt idx="2">
                  <c:v>189.01594665836816</c:v>
                </c:pt>
                <c:pt idx="3">
                  <c:v>205.97348574387573</c:v>
                </c:pt>
                <c:pt idx="4">
                  <c:v>155.75460287000001</c:v>
                </c:pt>
                <c:pt idx="5">
                  <c:v>152.33208142999999</c:v>
                </c:pt>
                <c:pt idx="6">
                  <c:v>143.19999775000002</c:v>
                </c:pt>
                <c:pt idx="7">
                  <c:v>167.14435710000001</c:v>
                </c:pt>
                <c:pt idx="8">
                  <c:v>177.78424103</c:v>
                </c:pt>
                <c:pt idx="9">
                  <c:v>175.06086264999999</c:v>
                </c:pt>
                <c:pt idx="10">
                  <c:v>162.00453797</c:v>
                </c:pt>
                <c:pt idx="11">
                  <c:v>179.21092243999999</c:v>
                </c:pt>
                <c:pt idx="12">
                  <c:v>178.43143959</c:v>
                </c:pt>
              </c:numCache>
            </c:numRef>
          </c:val>
          <c:extLst/>
        </c:ser>
        <c:ser>
          <c:idx val="2"/>
          <c:order val="3"/>
          <c:tx>
            <c:strRef>
              <c:f>Graf_30!$A$6</c:f>
              <c:strCache>
                <c:ptCount val="1"/>
                <c:pt idx="0">
                  <c:v>Daň z pridanej hodnoty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28575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7D3863C-91A8-4CE2-A8B3-B29866EB4CE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0475F1-5F2B-4D56-B89A-79C1E50BFC3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90EF1C-EB1D-41F1-89C8-5B8439904E5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A9A0932-6EA6-47EA-9AE8-BE12B6C18C8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185B64-3437-4802-93D1-AB6C8CD92E4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056F71-0EDF-4C73-AFDA-5A0066C70B2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80BD94-57D0-4EF7-965A-81752DCCCC9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563CAA2-3A57-4683-AD72-41956675044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41524C-AD91-49B3-9A76-03FED76D5FE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8B4F9D5-22E2-4857-ABB9-673CD1E13FF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C6D19A0-5C5D-4838-B1BE-1A159B4C288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C2DC4B4-2C3C-4AC8-A28F-1EB4DB5FC18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E225EBC-2BFD-4CAE-A29A-6ECC91A5EB3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Graf_30!$B$6:$N$6</c:f>
              <c:numCache>
                <c:formatCode>#,##0</c:formatCode>
                <c:ptCount val="13"/>
                <c:pt idx="0">
                  <c:v>3879.6943650414933</c:v>
                </c:pt>
                <c:pt idx="1">
                  <c:v>4103.7431157203064</c:v>
                </c:pt>
                <c:pt idx="2">
                  <c:v>4147.0910495847465</c:v>
                </c:pt>
                <c:pt idx="3">
                  <c:v>4621.4178142994015</c:v>
                </c:pt>
                <c:pt idx="4">
                  <c:v>4221.288679809998</c:v>
                </c:pt>
                <c:pt idx="5">
                  <c:v>4182.1005600299986</c:v>
                </c:pt>
                <c:pt idx="6">
                  <c:v>4710.9139270399992</c:v>
                </c:pt>
                <c:pt idx="7">
                  <c:v>4327.7016743700015</c:v>
                </c:pt>
                <c:pt idx="8">
                  <c:v>4696.1409682200001</c:v>
                </c:pt>
                <c:pt idx="9">
                  <c:v>5021.1323826400003</c:v>
                </c:pt>
                <c:pt idx="10">
                  <c:v>5420.1728426800018</c:v>
                </c:pt>
                <c:pt idx="11">
                  <c:v>5418.8760898900009</c:v>
                </c:pt>
                <c:pt idx="12">
                  <c:v>5957.8018802522829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Graf_30!$B$18:$N$18</c15:f>
                <c15:dlblRangeCache>
                  <c:ptCount val="13"/>
                  <c:pt idx="0">
                    <c:v>51,9</c:v>
                  </c:pt>
                  <c:pt idx="1">
                    <c:v>52,5</c:v>
                  </c:pt>
                  <c:pt idx="2">
                    <c:v>47,4</c:v>
                  </c:pt>
                  <c:pt idx="3">
                    <c:v>50,6</c:v>
                  </c:pt>
                  <c:pt idx="4">
                    <c:v>52,0</c:v>
                  </c:pt>
                  <c:pt idx="5">
                    <c:v>49,6</c:v>
                  </c:pt>
                  <c:pt idx="6">
                    <c:v>52,5</c:v>
                  </c:pt>
                  <c:pt idx="7">
                    <c:v>48,6</c:v>
                  </c:pt>
                  <c:pt idx="8">
                    <c:v>48,2</c:v>
                  </c:pt>
                  <c:pt idx="9">
                    <c:v>48,1</c:v>
                  </c:pt>
                  <c:pt idx="10">
                    <c:v>48,2</c:v>
                  </c:pt>
                  <c:pt idx="11">
                    <c:v>48,5</c:v>
                  </c:pt>
                  <c:pt idx="12">
                    <c:v>50,7</c:v>
                  </c:pt>
                </c15:dlblRangeCache>
              </c15:datalabelsRange>
            </c:ext>
          </c:extLst>
        </c:ser>
        <c:ser>
          <c:idx val="1"/>
          <c:order val="4"/>
          <c:tx>
            <c:strRef>
              <c:f>Graf_30!$A$7</c:f>
              <c:strCache>
                <c:ptCount val="1"/>
                <c:pt idx="0">
                  <c:v>Spotrebné dane</c:v>
                </c:pt>
              </c:strCache>
            </c:strRef>
          </c:tx>
          <c:spPr>
            <a:solidFill>
              <a:srgbClr val="838383"/>
            </a:solidFill>
            <a:ln w="28575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AABFC65-8E97-4E0C-BF61-7DFE37519863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8595CC-C04A-4B74-A3A3-9D8BF7667B3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F7DFAA-45B4-4949-85F1-43A53FB09DD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A44790-E9C2-4D21-81E7-A599ED5730E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EC5471E-9A73-4FF5-A808-464DF6693C7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BC0F999-B830-4AB8-9696-C55E3057629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66BF22-56CB-4CA4-85A7-15EF556172E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01B901-CD61-46C2-807D-D5621A0C9CB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12F1666-DF94-4F3D-AC36-DF00AA94730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F3423A-3A58-4423-A19B-F23D2C81B9E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1B497F1-3503-41EC-AFB5-F46CFB63B55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963CB11-77EA-403D-BFCA-0CB152D5FFD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EE459DA-2AEE-4081-ABB3-0048CFDD3BD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Graf_30!$B$7:$N$7</c:f>
              <c:numCache>
                <c:formatCode>#,##0</c:formatCode>
                <c:ptCount val="13"/>
                <c:pt idx="0">
                  <c:v>1804.434114861913</c:v>
                </c:pt>
                <c:pt idx="1">
                  <c:v>1589.205236527916</c:v>
                </c:pt>
                <c:pt idx="2">
                  <c:v>2171.2744599990037</c:v>
                </c:pt>
                <c:pt idx="3">
                  <c:v>1809.2428287352648</c:v>
                </c:pt>
                <c:pt idx="4">
                  <c:v>1761.2268184396271</c:v>
                </c:pt>
                <c:pt idx="5">
                  <c:v>1930.8052447600001</c:v>
                </c:pt>
                <c:pt idx="6">
                  <c:v>1998.4475077299996</c:v>
                </c:pt>
                <c:pt idx="7">
                  <c:v>1973.3395140600003</c:v>
                </c:pt>
                <c:pt idx="8">
                  <c:v>1985.2461687100001</c:v>
                </c:pt>
                <c:pt idx="9">
                  <c:v>2014.99334681</c:v>
                </c:pt>
                <c:pt idx="10">
                  <c:v>2108.2236376399997</c:v>
                </c:pt>
                <c:pt idx="11">
                  <c:v>2173.8851055600007</c:v>
                </c:pt>
                <c:pt idx="12">
                  <c:v>2250.8883662800008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Graf_30!$B$19:$N$19</c15:f>
                <c15:dlblRangeCache>
                  <c:ptCount val="13"/>
                  <c:pt idx="0">
                    <c:v>24,1</c:v>
                  </c:pt>
                  <c:pt idx="1">
                    <c:v>20,3</c:v>
                  </c:pt>
                  <c:pt idx="2">
                    <c:v>24,8</c:v>
                  </c:pt>
                  <c:pt idx="3">
                    <c:v>19,8</c:v>
                  </c:pt>
                  <c:pt idx="4">
                    <c:v>21,7</c:v>
                  </c:pt>
                  <c:pt idx="5">
                    <c:v>22,9</c:v>
                  </c:pt>
                  <c:pt idx="6">
                    <c:v>22,3</c:v>
                  </c:pt>
                  <c:pt idx="7">
                    <c:v>22,1</c:v>
                  </c:pt>
                  <c:pt idx="8">
                    <c:v>20,4</c:v>
                  </c:pt>
                  <c:pt idx="9">
                    <c:v>19,3</c:v>
                  </c:pt>
                  <c:pt idx="10">
                    <c:v>18,8</c:v>
                  </c:pt>
                  <c:pt idx="11">
                    <c:v>19,5</c:v>
                  </c:pt>
                  <c:pt idx="12">
                    <c:v>19,2</c:v>
                  </c:pt>
                </c15:dlblRangeCache>
              </c15:datalabelsRange>
            </c:ext>
          </c:extLst>
        </c:ser>
        <c:ser>
          <c:idx val="3"/>
          <c:order val="5"/>
          <c:tx>
            <c:strRef>
              <c:f>Graf_30!$A$8</c:f>
              <c:strCache>
                <c:ptCount val="1"/>
                <c:pt idx="0">
                  <c:v>Daň z motorových vozidiel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Graf_30!$B$8:$N$8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128.31736319999999</c:v>
                </c:pt>
                <c:pt idx="11">
                  <c:v>145.25570970999999</c:v>
                </c:pt>
                <c:pt idx="12">
                  <c:v>151.78899999999999</c:v>
                </c:pt>
              </c:numCache>
            </c:numRef>
          </c:val>
        </c:ser>
        <c:ser>
          <c:idx val="4"/>
          <c:order val="6"/>
          <c:tx>
            <c:strRef>
              <c:f>Graf_30!$A$9</c:f>
              <c:strCache>
                <c:ptCount val="1"/>
                <c:pt idx="0">
                  <c:v>Osobitný odvod vyb. fin.inštitúcií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Graf_30!$B$9:$N$9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169.892</c:v>
                </c:pt>
                <c:pt idx="8">
                  <c:v>203.99872736</c:v>
                </c:pt>
                <c:pt idx="9">
                  <c:v>153.18760373000003</c:v>
                </c:pt>
                <c:pt idx="10">
                  <c:v>110.28934038</c:v>
                </c:pt>
                <c:pt idx="11">
                  <c:v>119.77204130000001</c:v>
                </c:pt>
                <c:pt idx="12">
                  <c:v>127.28389511999994</c:v>
                </c:pt>
              </c:numCache>
            </c:numRef>
          </c:val>
        </c:ser>
        <c:ser>
          <c:idx val="6"/>
          <c:order val="7"/>
          <c:tx>
            <c:strRef>
              <c:f>Graf_30!$A$10</c:f>
              <c:strCache>
                <c:ptCount val="1"/>
                <c:pt idx="0">
                  <c:v>Osobitný odvod z podn. v reg. odvetviach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Graf_30!$B$10:$N$10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38.321198520000003</c:v>
                </c:pt>
                <c:pt idx="8">
                  <c:v>100.258496268</c:v>
                </c:pt>
                <c:pt idx="9">
                  <c:v>134.81857693999999</c:v>
                </c:pt>
                <c:pt idx="10">
                  <c:v>102.75784513999999</c:v>
                </c:pt>
                <c:pt idx="11">
                  <c:v>94.264558890000046</c:v>
                </c:pt>
                <c:pt idx="12">
                  <c:v>173.929</c:v>
                </c:pt>
              </c:numCache>
            </c:numRef>
          </c:val>
        </c:ser>
        <c:ser>
          <c:idx val="7"/>
          <c:order val="8"/>
          <c:tx>
            <c:strRef>
              <c:f>Graf_30!$A$11</c:f>
              <c:strCache>
                <c:ptCount val="1"/>
                <c:pt idx="0">
                  <c:v>Ostatné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Graf_30!$B$11:$N$11</c:f>
              <c:numCache>
                <c:formatCode>#,##0</c:formatCode>
                <c:ptCount val="13"/>
                <c:pt idx="0">
                  <c:v>44.254406165438489</c:v>
                </c:pt>
                <c:pt idx="1">
                  <c:v>28.987912011551479</c:v>
                </c:pt>
                <c:pt idx="2">
                  <c:v>34.884318616145514</c:v>
                </c:pt>
                <c:pt idx="3">
                  <c:v>37.741274992365398</c:v>
                </c:pt>
                <c:pt idx="4">
                  <c:v>27.612544580000002</c:v>
                </c:pt>
                <c:pt idx="5">
                  <c:v>35.729229780000004</c:v>
                </c:pt>
                <c:pt idx="6">
                  <c:v>38.890316620000007</c:v>
                </c:pt>
                <c:pt idx="7">
                  <c:v>30.949241859999997</c:v>
                </c:pt>
                <c:pt idx="8">
                  <c:v>27.67605125</c:v>
                </c:pt>
                <c:pt idx="9">
                  <c:v>31.601525049999999</c:v>
                </c:pt>
                <c:pt idx="10">
                  <c:v>28.884930399999998</c:v>
                </c:pt>
                <c:pt idx="11">
                  <c:v>28.913460529999998</c:v>
                </c:pt>
                <c:pt idx="12">
                  <c:v>38.711941769999996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488104312"/>
        <c:axId val="488104704"/>
      </c:barChart>
      <c:lineChart>
        <c:grouping val="standard"/>
        <c:varyColors val="0"/>
        <c:ser>
          <c:idx val="9"/>
          <c:order val="9"/>
          <c:tx>
            <c:strRef>
              <c:f>Graf_30!$A$12</c:f>
              <c:strCache>
                <c:ptCount val="1"/>
                <c:pt idx="0">
                  <c:v>Celkom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871034474887145E-2"/>
                  <c:y val="-6.8844942040771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2311719152341195E-2"/>
                  <c:y val="-6.2676403999287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6124114628196925E-2"/>
                  <c:y val="-7.094235411004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Graf_30!$B$2:$N$2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Graf_30!$B$12:$N$12</c:f>
              <c:numCache>
                <c:formatCode>#,##0</c:formatCode>
                <c:ptCount val="13"/>
                <c:pt idx="0">
                  <c:v>7475.9774000274829</c:v>
                </c:pt>
                <c:pt idx="1">
                  <c:v>7812.716965836159</c:v>
                </c:pt>
                <c:pt idx="2">
                  <c:v>8741.947226832388</c:v>
                </c:pt>
                <c:pt idx="3">
                  <c:v>9137.0381452256006</c:v>
                </c:pt>
                <c:pt idx="4">
                  <c:v>8111.8874528694769</c:v>
                </c:pt>
                <c:pt idx="5">
                  <c:v>8425.4250669971989</c:v>
                </c:pt>
                <c:pt idx="6">
                  <c:v>8981.0884237723985</c:v>
                </c:pt>
                <c:pt idx="7">
                  <c:v>8910.2061065100006</c:v>
                </c:pt>
                <c:pt idx="8">
                  <c:v>9750.6806106738331</c:v>
                </c:pt>
                <c:pt idx="9">
                  <c:v>10448.217210247845</c:v>
                </c:pt>
                <c:pt idx="10">
                  <c:v>11243.723669597923</c:v>
                </c:pt>
                <c:pt idx="11">
                  <c:v>11175.766001815464</c:v>
                </c:pt>
                <c:pt idx="12">
                  <c:v>11747.473616912283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04312"/>
        <c:axId val="488104704"/>
      </c:lineChart>
      <c:catAx>
        <c:axId val="48810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4704"/>
        <c:crosses val="autoZero"/>
        <c:auto val="1"/>
        <c:lblAlgn val="ctr"/>
        <c:lblOffset val="100"/>
        <c:noMultiLvlLbl val="0"/>
      </c:catAx>
      <c:valAx>
        <c:axId val="488104704"/>
        <c:scaling>
          <c:orientation val="minMax"/>
          <c:max val="12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8104312"/>
        <c:crosses val="autoZero"/>
        <c:crossBetween val="between"/>
        <c:majorUnit val="3000"/>
      </c:valAx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1.7102125857184521E-2"/>
          <c:y val="0.67508482511362566"/>
          <c:w val="0.92620228386853776"/>
          <c:h val="0.300117382531313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8.4575114784176966E-2"/>
          <c:w val="0.86985936132983377"/>
          <c:h val="0.5864634484918809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Graf_31!$A$3</c:f>
              <c:strCache>
                <c:ptCount val="1"/>
                <c:pt idx="0">
                  <c:v>Daň z príjmov fyzických osôb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04CD8F-44E5-4FB8-BF9B-14F103FFBF6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EC214E-687F-4A7A-8AFC-581BC061A24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F8E0D0-E72B-4B70-ADFB-007E455B8AA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4CEC5E-3E72-4F2A-8820-EEEA221A700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96E10F-0F2E-411A-ACC6-2490977D600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80006D-B0C7-4CFE-85C4-0B7D4464EA7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8E8946F-B080-40BF-9851-88227FD172C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86757D-53E0-4488-B6EE-0AEA297E34C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4E578E7-22EF-440C-A711-7D6F7BC410C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1F64243-06B0-4657-A30B-7837167068B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28461B5-0EC4-42A8-B69F-B36588C916C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DF6DA05-24BE-444E-BF11-B74E6B7584D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A427728-A39B-4C02-8D1D-4D127D1DE79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Graf_31!$B$3:$N$3</c:f>
              <c:numCache>
                <c:formatCode>#,##0</c:formatCode>
                <c:ptCount val="13"/>
                <c:pt idx="0">
                  <c:v>914.65203881578964</c:v>
                </c:pt>
                <c:pt idx="1">
                  <c:v>968.68059076066754</c:v>
                </c:pt>
                <c:pt idx="2">
                  <c:v>1123.2188322373595</c:v>
                </c:pt>
                <c:pt idx="3">
                  <c:v>1280.3112274630266</c:v>
                </c:pt>
                <c:pt idx="4">
                  <c:v>1068.09201741326</c:v>
                </c:pt>
                <c:pt idx="5">
                  <c:v>992.53876569304998</c:v>
                </c:pt>
                <c:pt idx="6">
                  <c:v>1176.4344790268503</c:v>
                </c:pt>
                <c:pt idx="7">
                  <c:v>1196.0962850200001</c:v>
                </c:pt>
                <c:pt idx="8">
                  <c:v>1223.9839445699999</c:v>
                </c:pt>
                <c:pt idx="9">
                  <c:v>1301.0877415099999</c:v>
                </c:pt>
                <c:pt idx="10">
                  <c:v>1469.2625478198881</c:v>
                </c:pt>
                <c:pt idx="11">
                  <c:v>1669.5527118900002</c:v>
                </c:pt>
                <c:pt idx="12">
                  <c:v>1797.5409766400001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Graf_31!$B$10:$N$10</c15:f>
                <c15:dlblRangeCache>
                  <c:ptCount val="13"/>
                  <c:pt idx="0">
                    <c:v>73,6</c:v>
                  </c:pt>
                  <c:pt idx="1">
                    <c:v>73,3</c:v>
                  </c:pt>
                  <c:pt idx="2">
                    <c:v>75,4</c:v>
                  </c:pt>
                  <c:pt idx="3">
                    <c:v>76,5</c:v>
                  </c:pt>
                  <c:pt idx="4">
                    <c:v>72,1</c:v>
                  </c:pt>
                  <c:pt idx="5">
                    <c:v>70,0</c:v>
                  </c:pt>
                  <c:pt idx="6">
                    <c:v>72,8</c:v>
                  </c:pt>
                  <c:pt idx="7">
                    <c:v>71,5</c:v>
                  </c:pt>
                  <c:pt idx="8">
                    <c:v>71,2</c:v>
                  </c:pt>
                  <c:pt idx="9">
                    <c:v>72,4</c:v>
                  </c:pt>
                  <c:pt idx="10">
                    <c:v>74,4</c:v>
                  </c:pt>
                  <c:pt idx="11">
                    <c:v>76,2</c:v>
                  </c:pt>
                  <c:pt idx="12">
                    <c:v>76,8</c:v>
                  </c:pt>
                </c15:dlblRangeCache>
              </c15:datalabelsRange>
            </c:ext>
          </c:extLst>
        </c:ser>
        <c:ser>
          <c:idx val="8"/>
          <c:order val="1"/>
          <c:tx>
            <c:strRef>
              <c:f>Graf_31!$A$4</c:f>
              <c:strCache>
                <c:ptCount val="1"/>
                <c:pt idx="0">
                  <c:v>Daň z nehnuteľností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8980186491069553E-17"/>
                  <c:y val="-7.23270664113395E-3"/>
                </c:manualLayout>
              </c:layout>
              <c:tx>
                <c:rich>
                  <a:bodyPr/>
                  <a:lstStyle/>
                  <a:p>
                    <a:fld id="{5A418DE3-C2A1-49A3-B065-BF140C8ED88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-1.0849059961700824E-2"/>
                </c:manualLayout>
              </c:layout>
              <c:tx>
                <c:rich>
                  <a:bodyPr/>
                  <a:lstStyle/>
                  <a:p>
                    <a:fld id="{D187AC8D-18F3-4AC3-9AEB-3D3F24A2344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8980186491069553E-17"/>
                  <c:y val="-7.23270664113395E-3"/>
                </c:manualLayout>
              </c:layout>
              <c:tx>
                <c:rich>
                  <a:bodyPr/>
                  <a:lstStyle/>
                  <a:p>
                    <a:fld id="{E0112784-4F92-4D9B-8E87-7FB6AFF9C7E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5.7960372982139105E-17"/>
                  <c:y val="-1.0849059961700824E-2"/>
                </c:manualLayout>
              </c:layout>
              <c:tx>
                <c:rich>
                  <a:bodyPr/>
                  <a:lstStyle/>
                  <a:p>
                    <a:fld id="{BEB3DA6D-8375-44D1-8CB0-C59D5B594DD7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24D798-37DF-4DD3-B39B-F37C0154A12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97D0A3-DBB3-40B7-BEFD-8FCF0DF45D2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F883C2C-36BF-43A3-B5BB-27F4041907B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F43FF68-1E43-4EC9-A4A0-1196B12F4CF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A301686-1B0B-4F59-8A06-B72C1C57E41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A67BA9F-E5ED-441D-B5A3-74EDB1D30B1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2C9354D-D4AE-4ED4-A7CA-D02F5E95D17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245D5D7-90F3-4FB1-AA14-3C06E7150BF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BFDFA98-E5BD-483D-B261-9F928A93764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Graf_31!$B$4:$N$4</c:f>
              <c:numCache>
                <c:formatCode>#,##0</c:formatCode>
                <c:ptCount val="13"/>
                <c:pt idx="0">
                  <c:v>207.22253203213171</c:v>
                </c:pt>
                <c:pt idx="1">
                  <c:v>223.01712806213899</c:v>
                </c:pt>
                <c:pt idx="2">
                  <c:v>227.47553608178981</c:v>
                </c:pt>
                <c:pt idx="3">
                  <c:v>237.42126402443071</c:v>
                </c:pt>
                <c:pt idx="4">
                  <c:v>254.81404999999998</c:v>
                </c:pt>
                <c:pt idx="5">
                  <c:v>266.28384499999999</c:v>
                </c:pt>
                <c:pt idx="6">
                  <c:v>274.56390000000005</c:v>
                </c:pt>
                <c:pt idx="7">
                  <c:v>304.47844475000005</c:v>
                </c:pt>
                <c:pt idx="8">
                  <c:v>316.79029255</c:v>
                </c:pt>
                <c:pt idx="9">
                  <c:v>320.45254593000004</c:v>
                </c:pt>
                <c:pt idx="10">
                  <c:v>324.05322090999999</c:v>
                </c:pt>
                <c:pt idx="11">
                  <c:v>336.35908229</c:v>
                </c:pt>
                <c:pt idx="12">
                  <c:v>347.89882030999996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Graf_31!$B$11:$N$11</c15:f>
                <c15:dlblRangeCache>
                  <c:ptCount val="13"/>
                  <c:pt idx="0">
                    <c:v>16,7</c:v>
                  </c:pt>
                  <c:pt idx="1">
                    <c:v>16,9</c:v>
                  </c:pt>
                  <c:pt idx="2">
                    <c:v>15,3</c:v>
                  </c:pt>
                  <c:pt idx="3">
                    <c:v>14,2</c:v>
                  </c:pt>
                  <c:pt idx="4">
                    <c:v>17,2</c:v>
                  </c:pt>
                  <c:pt idx="5">
                    <c:v>18,8</c:v>
                  </c:pt>
                  <c:pt idx="6">
                    <c:v>17,0</c:v>
                  </c:pt>
                  <c:pt idx="7">
                    <c:v>18,2</c:v>
                  </c:pt>
                  <c:pt idx="8">
                    <c:v>18,4</c:v>
                  </c:pt>
                  <c:pt idx="9">
                    <c:v>17,8</c:v>
                  </c:pt>
                  <c:pt idx="10">
                    <c:v>16,4</c:v>
                  </c:pt>
                  <c:pt idx="11">
                    <c:v>15,3</c:v>
                  </c:pt>
                  <c:pt idx="12">
                    <c:v>14,9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Graf_31!$A$5</c:f>
              <c:strCache>
                <c:ptCount val="1"/>
                <c:pt idx="0">
                  <c:v>Dane za špecifické služby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Graf_31!$B$2:$N$2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Graf_31!$B$5:$N$5</c:f>
              <c:numCache>
                <c:formatCode>#,##0</c:formatCode>
                <c:ptCount val="13"/>
                <c:pt idx="0">
                  <c:v>121.15601141870808</c:v>
                </c:pt>
                <c:pt idx="1">
                  <c:v>129.0851092079931</c:v>
                </c:pt>
                <c:pt idx="2">
                  <c:v>138.22824138617804</c:v>
                </c:pt>
                <c:pt idx="3">
                  <c:v>155.11392152957578</c:v>
                </c:pt>
                <c:pt idx="4">
                  <c:v>158.10220200000001</c:v>
                </c:pt>
                <c:pt idx="5">
                  <c:v>159.87499000000003</c:v>
                </c:pt>
                <c:pt idx="6">
                  <c:v>164.70739800000001</c:v>
                </c:pt>
                <c:pt idx="7">
                  <c:v>172.16200000000001</c:v>
                </c:pt>
                <c:pt idx="8">
                  <c:v>177.70968715999999</c:v>
                </c:pt>
                <c:pt idx="9">
                  <c:v>176.16909826999998</c:v>
                </c:pt>
                <c:pt idx="10">
                  <c:v>181.45963024</c:v>
                </c:pt>
                <c:pt idx="11">
                  <c:v>185.75136235999997</c:v>
                </c:pt>
                <c:pt idx="12">
                  <c:v>196.18407140000002</c:v>
                </c:pt>
              </c:numCache>
            </c:numRef>
          </c:val>
          <c:extLst/>
        </c:ser>
        <c:ser>
          <c:idx val="1"/>
          <c:order val="3"/>
          <c:tx>
            <c:strRef>
              <c:f>Graf_31!$A$6</c:f>
              <c:strCache>
                <c:ptCount val="1"/>
                <c:pt idx="0">
                  <c:v>Daň z úhrad za dobývací priestor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numRef>
              <c:f>Graf_31!$B$2:$N$2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Graf_31!$B$6:$N$6</c:f>
              <c:numCache>
                <c:formatCode>#,##0</c:formatCode>
                <c:ptCount val="13"/>
                <c:pt idx="0">
                  <c:v>7.1615017260837799E-2</c:v>
                </c:pt>
                <c:pt idx="1">
                  <c:v>7.0553740954657107E-2</c:v>
                </c:pt>
                <c:pt idx="2">
                  <c:v>7.0039126667994417E-2</c:v>
                </c:pt>
                <c:pt idx="3">
                  <c:v>0.1096428865431853</c:v>
                </c:pt>
                <c:pt idx="4">
                  <c:v>0.10714488</c:v>
                </c:pt>
                <c:pt idx="5">
                  <c:v>0.10886934</c:v>
                </c:pt>
                <c:pt idx="6">
                  <c:v>0.10369020000000001</c:v>
                </c:pt>
                <c:pt idx="7">
                  <c:v>0.10355781</c:v>
                </c:pt>
                <c:pt idx="8">
                  <c:v>0.10023878999999999</c:v>
                </c:pt>
                <c:pt idx="9">
                  <c:v>9.8876480000000003E-2</c:v>
                </c:pt>
                <c:pt idx="10">
                  <c:v>9.7849530000000004E-2</c:v>
                </c:pt>
                <c:pt idx="11">
                  <c:v>9.7851590000000002E-2</c:v>
                </c:pt>
                <c:pt idx="12">
                  <c:v>9.7848850000000001E-2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488105488"/>
        <c:axId val="488105880"/>
      </c:barChart>
      <c:lineChart>
        <c:grouping val="standard"/>
        <c:varyColors val="0"/>
        <c:ser>
          <c:idx val="2"/>
          <c:order val="4"/>
          <c:tx>
            <c:strRef>
              <c:f>Graf_31!$A$7</c:f>
              <c:strCache>
                <c:ptCount val="1"/>
                <c:pt idx="0">
                  <c:v>Celkom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Graf_31!$B$2:$N$2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Graf_31!$B$7:$N$7</c:f>
              <c:numCache>
                <c:formatCode>#,##0</c:formatCode>
                <c:ptCount val="13"/>
                <c:pt idx="0">
                  <c:v>1243.1021972838903</c:v>
                </c:pt>
                <c:pt idx="1">
                  <c:v>1320.8533817717544</c:v>
                </c:pt>
                <c:pt idx="2">
                  <c:v>1488.9926488319954</c:v>
                </c:pt>
                <c:pt idx="3">
                  <c:v>1672.9560559035763</c:v>
                </c:pt>
                <c:pt idx="4">
                  <c:v>1481.1154142932601</c:v>
                </c:pt>
                <c:pt idx="5">
                  <c:v>1418.8064700330499</c:v>
                </c:pt>
                <c:pt idx="6">
                  <c:v>1615.8094672268505</c:v>
                </c:pt>
                <c:pt idx="7">
                  <c:v>1672.8402875800002</c:v>
                </c:pt>
                <c:pt idx="8">
                  <c:v>1718.5841630699999</c:v>
                </c:pt>
                <c:pt idx="9">
                  <c:v>1797.8082621899998</c:v>
                </c:pt>
                <c:pt idx="10">
                  <c:v>1974.8732484998882</c:v>
                </c:pt>
                <c:pt idx="11">
                  <c:v>2191.7610081300004</c:v>
                </c:pt>
                <c:pt idx="12">
                  <c:v>2341.7217172000001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05488"/>
        <c:axId val="488105880"/>
      </c:lineChart>
      <c:catAx>
        <c:axId val="48810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5880"/>
        <c:crosses val="autoZero"/>
        <c:auto val="1"/>
        <c:lblAlgn val="ctr"/>
        <c:lblOffset val="100"/>
        <c:noMultiLvlLbl val="0"/>
      </c:catAx>
      <c:valAx>
        <c:axId val="4881058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88105488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8972874770040198E-3"/>
          <c:y val="0.81881853310002917"/>
          <c:w val="0.96980431330782491"/>
          <c:h val="0.158033318751822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73079451896907"/>
          <c:h val="0.612306943414220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Graf_32!$A$3</c:f>
              <c:strCache>
                <c:ptCount val="1"/>
                <c:pt idx="0">
                  <c:v>Daň z príjmov fyzických osôb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534B65F-D036-4FD1-8F92-D6730D061A0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BDA8F3-9FCF-46B4-9175-F7F55113509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5B7B323-CA68-4E97-B73F-61F5AFC8146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5D49D67-69D7-4C00-8ED3-B0CA18947BC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99B457-92FA-4A2A-A6C9-E9695609774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602CC51-9805-444C-9173-24DE1513940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1060B11-59AF-422E-816A-0AB7242AE5C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0EB01B0-543D-4B6A-8614-F583B5FC768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10B3128-EA57-445F-B909-AA3D550C9E7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D089779-5FF7-4FDB-8AB7-A3797133E0E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4D0EE79-7113-4860-AA50-44CE0A6C182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1D14D2D-5607-4480-A3AE-8E53B6ACF9C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67D5C72-CAB3-46BB-AB20-FD8740CEFDB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Graf_32!$B$3:$N$3</c:f>
              <c:numCache>
                <c:formatCode>#,##0</c:formatCode>
                <c:ptCount val="13"/>
                <c:pt idx="0">
                  <c:v>305.75139277625976</c:v>
                </c:pt>
                <c:pt idx="1">
                  <c:v>323.81214627134682</c:v>
                </c:pt>
                <c:pt idx="2">
                  <c:v>375.47144463126517</c:v>
                </c:pt>
                <c:pt idx="3">
                  <c:v>427.98454972092634</c:v>
                </c:pt>
                <c:pt idx="4">
                  <c:v>357.04356200870001</c:v>
                </c:pt>
                <c:pt idx="5">
                  <c:v>331.78750759724988</c:v>
                </c:pt>
                <c:pt idx="6">
                  <c:v>393.26042717825004</c:v>
                </c:pt>
                <c:pt idx="7">
                  <c:v>400.5282299700001</c:v>
                </c:pt>
                <c:pt idx="8">
                  <c:v>409.86117281000003</c:v>
                </c:pt>
                <c:pt idx="9">
                  <c:v>425.23565873999991</c:v>
                </c:pt>
                <c:pt idx="10">
                  <c:v>625.35606830135021</c:v>
                </c:pt>
                <c:pt idx="11">
                  <c:v>715.47913654999991</c:v>
                </c:pt>
                <c:pt idx="12">
                  <c:v>770.37468784999999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Graf_32!$B$8:$N$8</c15:f>
                <c15:dlblRangeCache>
                  <c:ptCount val="13"/>
                  <c:pt idx="0">
                    <c:v>76,7</c:v>
                  </c:pt>
                  <c:pt idx="1">
                    <c:v>76,0</c:v>
                  </c:pt>
                  <c:pt idx="2">
                    <c:v>76,4</c:v>
                  </c:pt>
                  <c:pt idx="3">
                    <c:v>78,1</c:v>
                  </c:pt>
                  <c:pt idx="4">
                    <c:v>75,2</c:v>
                  </c:pt>
                  <c:pt idx="5">
                    <c:v>73,2</c:v>
                  </c:pt>
                  <c:pt idx="6">
                    <c:v>74,7</c:v>
                  </c:pt>
                  <c:pt idx="7">
                    <c:v>75,1</c:v>
                  </c:pt>
                  <c:pt idx="8">
                    <c:v>73,8</c:v>
                  </c:pt>
                  <c:pt idx="9">
                    <c:v>73,8</c:v>
                  </c:pt>
                  <c:pt idx="10">
                    <c:v>97,8</c:v>
                  </c:pt>
                  <c:pt idx="11">
                    <c:v>100,0</c:v>
                  </c:pt>
                  <c:pt idx="12">
                    <c:v>100,0</c:v>
                  </c:pt>
                </c15:dlblRangeCache>
              </c15:datalabelsRange>
            </c:ext>
          </c:extLst>
        </c:ser>
        <c:ser>
          <c:idx val="8"/>
          <c:order val="1"/>
          <c:tx>
            <c:strRef>
              <c:f>Graf_32!$A$4</c:f>
              <c:strCache>
                <c:ptCount val="1"/>
                <c:pt idx="0">
                  <c:v>Daň z motorových vozidiel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3861336512638925E-17"/>
                  <c:y val="-7.6551839911416864E-3"/>
                </c:manualLayout>
              </c:layout>
              <c:tx>
                <c:rich>
                  <a:bodyPr/>
                  <a:lstStyle/>
                  <a:p>
                    <a:fld id="{17E2931C-655C-45DA-966B-18A9ED54AEF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80FA55A-A7CA-4813-A527-94D98005F2E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F7FAF8-69D6-4FCD-8F0E-676D9F8A46D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38CB46E-A898-4521-A53A-2F5AB273D58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A637BB7-FA42-4BF0-85BE-E45FDB9CF3C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411CC21-7302-44E6-8679-172AA65A239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7428434-6B36-43F2-9288-08F47C6C679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0421F4-18B0-45A1-8B12-2DBEFA95CF6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6C2248C-AE96-460B-8704-B570172C034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D816144-56A6-49C1-BC23-CC342799137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Graf_32!$B$2:$N$2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Graf_32!$B$4:$N$4</c:f>
              <c:numCache>
                <c:formatCode>#,##0</c:formatCode>
                <c:ptCount val="13"/>
                <c:pt idx="0">
                  <c:v>92.644122532032114</c:v>
                </c:pt>
                <c:pt idx="1">
                  <c:v>102.4472301948483</c:v>
                </c:pt>
                <c:pt idx="2">
                  <c:v>116.20216919471552</c:v>
                </c:pt>
                <c:pt idx="3">
                  <c:v>120.33871472676292</c:v>
                </c:pt>
                <c:pt idx="4">
                  <c:v>117.95460285999999</c:v>
                </c:pt>
                <c:pt idx="5">
                  <c:v>121.33126774999998</c:v>
                </c:pt>
                <c:pt idx="6">
                  <c:v>133.44777955000001</c:v>
                </c:pt>
                <c:pt idx="7">
                  <c:v>132.68678097999998</c:v>
                </c:pt>
                <c:pt idx="8">
                  <c:v>145.87521998000003</c:v>
                </c:pt>
                <c:pt idx="9">
                  <c:v>150.82355088000003</c:v>
                </c:pt>
                <c:pt idx="10">
                  <c:v>13.78566373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Graf_32!$B$9:$N$9</c15:f>
                <c15:dlblRangeCache>
                  <c:ptCount val="13"/>
                  <c:pt idx="0">
                    <c:v>23,3</c:v>
                  </c:pt>
                  <c:pt idx="1">
                    <c:v>24,0</c:v>
                  </c:pt>
                  <c:pt idx="2">
                    <c:v>23,6</c:v>
                  </c:pt>
                  <c:pt idx="3">
                    <c:v>21,9</c:v>
                  </c:pt>
                  <c:pt idx="4">
                    <c:v>24,8</c:v>
                  </c:pt>
                  <c:pt idx="5">
                    <c:v>26,8</c:v>
                  </c:pt>
                  <c:pt idx="6">
                    <c:v>25,3</c:v>
                  </c:pt>
                  <c:pt idx="7">
                    <c:v>24,9</c:v>
                  </c:pt>
                  <c:pt idx="8">
                    <c:v>26,2</c:v>
                  </c:pt>
                  <c:pt idx="9">
                    <c:v>26,2</c:v>
                  </c:pt>
                  <c:pt idx="10">
                    <c:v>2,2</c:v>
                  </c:pt>
                  <c:pt idx="11">
                    <c:v>0,0</c:v>
                  </c:pt>
                  <c:pt idx="12">
                    <c:v>0,0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488106664"/>
        <c:axId val="488107056"/>
      </c:barChart>
      <c:lineChart>
        <c:grouping val="standard"/>
        <c:varyColors val="0"/>
        <c:ser>
          <c:idx val="2"/>
          <c:order val="2"/>
          <c:tx>
            <c:strRef>
              <c:f>Graf_32!$A$5</c:f>
              <c:strCache>
                <c:ptCount val="1"/>
                <c:pt idx="0">
                  <c:v>Celkom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Graf_32!$B$2:$N$2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Graf_32!$B$5:$N$5</c:f>
              <c:numCache>
                <c:formatCode>#,##0</c:formatCode>
                <c:ptCount val="13"/>
                <c:pt idx="0">
                  <c:v>398.39551530829186</c:v>
                </c:pt>
                <c:pt idx="1">
                  <c:v>426.25937646619514</c:v>
                </c:pt>
                <c:pt idx="2">
                  <c:v>491.67361382598068</c:v>
                </c:pt>
                <c:pt idx="3">
                  <c:v>548.32326444768921</c:v>
                </c:pt>
                <c:pt idx="4">
                  <c:v>474.99816486869997</c:v>
                </c:pt>
                <c:pt idx="5">
                  <c:v>453.11877534724988</c:v>
                </c:pt>
                <c:pt idx="6">
                  <c:v>526.70820672825005</c:v>
                </c:pt>
                <c:pt idx="7">
                  <c:v>533.21501095000008</c:v>
                </c:pt>
                <c:pt idx="8">
                  <c:v>555.73639279000008</c:v>
                </c:pt>
                <c:pt idx="9">
                  <c:v>576.05920961999993</c:v>
                </c:pt>
                <c:pt idx="10">
                  <c:v>639.14173203135022</c:v>
                </c:pt>
                <c:pt idx="11">
                  <c:v>715.47913654999991</c:v>
                </c:pt>
                <c:pt idx="12">
                  <c:v>770.37468784999999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06664"/>
        <c:axId val="488107056"/>
      </c:lineChart>
      <c:catAx>
        <c:axId val="48810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8107056"/>
        <c:crosses val="autoZero"/>
        <c:auto val="1"/>
        <c:lblAlgn val="ctr"/>
        <c:lblOffset val="100"/>
        <c:noMultiLvlLbl val="0"/>
      </c:catAx>
      <c:valAx>
        <c:axId val="488107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88106664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7437445319335086E-2"/>
          <c:y val="0.81881853310002917"/>
          <c:w val="0.82512510936132988"/>
          <c:h val="0.158033318751822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591782995022413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Graf_4!$B$13</c:f>
              <c:strCache>
                <c:ptCount val="1"/>
                <c:pt idx="0">
                  <c:v>D61 - prognózované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Graf_4!$C$13:$O$13</c:f>
              <c:numCache>
                <c:formatCode>0.0</c:formatCode>
                <c:ptCount val="13"/>
                <c:pt idx="0">
                  <c:v>10.129305941459222</c:v>
                </c:pt>
                <c:pt idx="1">
                  <c:v>9.4932541730254592</c:v>
                </c:pt>
                <c:pt idx="2">
                  <c:v>9.4516280973295999</c:v>
                </c:pt>
                <c:pt idx="3">
                  <c:v>9.7051829020099021</c:v>
                </c:pt>
                <c:pt idx="4">
                  <c:v>10.038360923775585</c:v>
                </c:pt>
                <c:pt idx="5">
                  <c:v>9.6358315149387668</c:v>
                </c:pt>
                <c:pt idx="6">
                  <c:v>9.8851919328214954</c:v>
                </c:pt>
                <c:pt idx="7">
                  <c:v>9.948694538710706</c:v>
                </c:pt>
                <c:pt idx="8">
                  <c:v>10.984166997442136</c:v>
                </c:pt>
                <c:pt idx="9">
                  <c:v>11.21738680112597</c:v>
                </c:pt>
                <c:pt idx="10">
                  <c:v>11.48647210964412</c:v>
                </c:pt>
                <c:pt idx="11">
                  <c:v>11.779629606708161</c:v>
                </c:pt>
                <c:pt idx="12">
                  <c:v>12.241305955797182</c:v>
                </c:pt>
              </c:numCache>
            </c:numRef>
          </c:val>
        </c:ser>
        <c:ser>
          <c:idx val="3"/>
          <c:order val="1"/>
          <c:tx>
            <c:strRef>
              <c:f>Graf_4!$B$14</c:f>
              <c:strCache>
                <c:ptCount val="1"/>
                <c:pt idx="0">
                  <c:v>D61 - ostatné</c:v>
                </c:pt>
              </c:strCache>
            </c:strRef>
          </c:tx>
          <c:spPr>
            <a:pattFill prst="dkUpDiag">
              <a:fgClr>
                <a:srgbClr val="1F497D"/>
              </a:fgClr>
              <a:bgClr>
                <a:sysClr val="window" lastClr="FFFFFF"/>
              </a:bgClr>
            </a:pattFill>
          </c:spPr>
          <c:invertIfNegative val="0"/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Graf_4!$C$14:$O$14</c:f>
              <c:numCache>
                <c:formatCode>0.0</c:formatCode>
                <c:ptCount val="13"/>
                <c:pt idx="0">
                  <c:v>2.4706940585407775</c:v>
                </c:pt>
                <c:pt idx="1">
                  <c:v>2.2067458269745401</c:v>
                </c:pt>
                <c:pt idx="2">
                  <c:v>2.2483719026703994</c:v>
                </c:pt>
                <c:pt idx="3">
                  <c:v>2.0948170979900986</c:v>
                </c:pt>
                <c:pt idx="4">
                  <c:v>2.5616390762244148</c:v>
                </c:pt>
                <c:pt idx="5">
                  <c:v>2.6641684850612339</c:v>
                </c:pt>
                <c:pt idx="6">
                  <c:v>2.4148080671785053</c:v>
                </c:pt>
                <c:pt idx="7">
                  <c:v>2.551305461289294</c:v>
                </c:pt>
                <c:pt idx="8">
                  <c:v>2.5158330025578639</c:v>
                </c:pt>
                <c:pt idx="9">
                  <c:v>2.3826131988740293</c:v>
                </c:pt>
                <c:pt idx="10">
                  <c:v>2.5135278903558795</c:v>
                </c:pt>
                <c:pt idx="11">
                  <c:v>2.5203703932918398</c:v>
                </c:pt>
                <c:pt idx="12">
                  <c:v>2.4586940442028169</c:v>
                </c:pt>
              </c:numCache>
            </c:numRef>
          </c:val>
        </c:ser>
        <c:ser>
          <c:idx val="4"/>
          <c:order val="2"/>
          <c:tx>
            <c:strRef>
              <c:f>Graf_4!$B$10</c:f>
              <c:strCache>
                <c:ptCount val="1"/>
                <c:pt idx="0">
                  <c:v>D91 - prognózované</c:v>
                </c:pt>
              </c:strCache>
            </c:strRef>
          </c:tx>
          <c:spPr>
            <a:solidFill>
              <a:srgbClr val="838383"/>
            </a:solidFill>
          </c:spPr>
          <c:invertIfNegative val="0"/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Graf_4!$C$10:$O$10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Graf_4!$B$11</c:f>
              <c:strCache>
                <c:ptCount val="1"/>
                <c:pt idx="0">
                  <c:v>D91 - ostatné</c:v>
                </c:pt>
              </c:strCache>
            </c:strRef>
          </c:tx>
          <c:spPr>
            <a:pattFill prst="wdUpDiag">
              <a:fgClr>
                <a:srgbClr val="838383"/>
              </a:fgClr>
              <a:bgClr>
                <a:sysClr val="window" lastClr="FFFFFF"/>
              </a:bgClr>
            </a:pattFill>
          </c:spPr>
          <c:invertIfNegative val="0"/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Graf_4!$C$11:$O$11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4"/>
          <c:tx>
            <c:strRef>
              <c:f>Graf_4!$B$7</c:f>
              <c:strCache>
                <c:ptCount val="1"/>
                <c:pt idx="0">
                  <c:v>D5 - prognózované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Graf_4!$C$7:$O$7</c:f>
              <c:numCache>
                <c:formatCode>0.0</c:formatCode>
                <c:ptCount val="13"/>
                <c:pt idx="0">
                  <c:v>6.2096115025003158</c:v>
                </c:pt>
                <c:pt idx="1">
                  <c:v>6.3100979846914278</c:v>
                </c:pt>
                <c:pt idx="2">
                  <c:v>6.3120579818995814</c:v>
                </c:pt>
                <c:pt idx="3">
                  <c:v>6.6054561106748686</c:v>
                </c:pt>
                <c:pt idx="4">
                  <c:v>5.7117234550413034</c:v>
                </c:pt>
                <c:pt idx="5">
                  <c:v>5.5166900967484427</c:v>
                </c:pt>
                <c:pt idx="6">
                  <c:v>5.6211562358684457</c:v>
                </c:pt>
                <c:pt idx="7">
                  <c:v>5.7186156491628095</c:v>
                </c:pt>
                <c:pt idx="8">
                  <c:v>6.2954473375421784</c:v>
                </c:pt>
                <c:pt idx="9">
                  <c:v>6.6899560356531618</c:v>
                </c:pt>
                <c:pt idx="10">
                  <c:v>7.1980463779488293</c:v>
                </c:pt>
                <c:pt idx="11">
                  <c:v>7.1929445440216648</c:v>
                </c:pt>
                <c:pt idx="12">
                  <c:v>6.99972623300481</c:v>
                </c:pt>
              </c:numCache>
            </c:numRef>
          </c:val>
        </c:ser>
        <c:ser>
          <c:idx val="1"/>
          <c:order val="5"/>
          <c:tx>
            <c:strRef>
              <c:f>Graf_4!$B$8</c:f>
              <c:strCache>
                <c:ptCount val="1"/>
                <c:pt idx="0">
                  <c:v>D5 - ostatné</c:v>
                </c:pt>
              </c:strCache>
            </c:strRef>
          </c:tx>
          <c:spPr>
            <a:pattFill prst="dkUpDiag">
              <a:fgClr>
                <a:srgbClr val="D6DCE5"/>
              </a:fgClr>
              <a:bgClr>
                <a:sysClr val="window" lastClr="FFFFFF"/>
              </a:bgClr>
            </a:pattFill>
          </c:spPr>
          <c:invertIfNegative val="0"/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Graf_4!$C$8:$O$8</c:f>
              <c:numCache>
                <c:formatCode>0.0</c:formatCode>
                <c:ptCount val="13"/>
                <c:pt idx="0">
                  <c:v>9.0388497499684028E-2</c:v>
                </c:pt>
                <c:pt idx="1">
                  <c:v>8.9902015308572558E-2</c:v>
                </c:pt>
                <c:pt idx="2">
                  <c:v>8.7942018100418906E-2</c:v>
                </c:pt>
                <c:pt idx="3">
                  <c:v>9.454388932513158E-2</c:v>
                </c:pt>
                <c:pt idx="4">
                  <c:v>8.8276544958696412E-2</c:v>
                </c:pt>
                <c:pt idx="5">
                  <c:v>8.330990325155696E-2</c:v>
                </c:pt>
                <c:pt idx="6">
                  <c:v>7.8843764131554472E-2</c:v>
                </c:pt>
                <c:pt idx="7">
                  <c:v>8.1384350837190311E-2</c:v>
                </c:pt>
                <c:pt idx="8">
                  <c:v>0.10455266245782191</c:v>
                </c:pt>
                <c:pt idx="9">
                  <c:v>0.11004396434683805</c:v>
                </c:pt>
                <c:pt idx="10">
                  <c:v>0.10195362205117053</c:v>
                </c:pt>
                <c:pt idx="11">
                  <c:v>0.10705545597833499</c:v>
                </c:pt>
                <c:pt idx="12">
                  <c:v>0.10027376699518964</c:v>
                </c:pt>
              </c:numCache>
            </c:numRef>
          </c:val>
        </c:ser>
        <c:ser>
          <c:idx val="5"/>
          <c:order val="6"/>
          <c:tx>
            <c:strRef>
              <c:f>Graf_4!$B$4</c:f>
              <c:strCache>
                <c:ptCount val="1"/>
                <c:pt idx="0">
                  <c:v>D2 - prognózované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Graf_4!$C$4:$O$4</c:f>
              <c:numCache>
                <c:formatCode>0.0</c:formatCode>
                <c:ptCount val="13"/>
                <c:pt idx="0">
                  <c:v>11.813806855409275</c:v>
                </c:pt>
                <c:pt idx="1">
                  <c:v>10.639631156141123</c:v>
                </c:pt>
                <c:pt idx="2">
                  <c:v>10.535234445045957</c:v>
                </c:pt>
                <c:pt idx="3">
                  <c:v>9.8332189133068759</c:v>
                </c:pt>
                <c:pt idx="4">
                  <c:v>9.9007769976713451</c:v>
                </c:pt>
                <c:pt idx="5">
                  <c:v>9.5207118450252217</c:v>
                </c:pt>
                <c:pt idx="6">
                  <c:v>9.9663587692743114</c:v>
                </c:pt>
                <c:pt idx="7">
                  <c:v>9.4655053877284026</c:v>
                </c:pt>
                <c:pt idx="8">
                  <c:v>9.8315291981519035</c:v>
                </c:pt>
                <c:pt idx="9">
                  <c:v>10.007914745349497</c:v>
                </c:pt>
                <c:pt idx="10">
                  <c:v>10.209651776912919</c:v>
                </c:pt>
                <c:pt idx="11">
                  <c:v>9.9843072108195603</c:v>
                </c:pt>
                <c:pt idx="12">
                  <c:v>10.309994172378149</c:v>
                </c:pt>
              </c:numCache>
            </c:numRef>
          </c:val>
        </c:ser>
        <c:ser>
          <c:idx val="8"/>
          <c:order val="7"/>
          <c:tx>
            <c:strRef>
              <c:f>Graf_4!$B$5</c:f>
              <c:strCache>
                <c:ptCount val="1"/>
                <c:pt idx="0">
                  <c:v>D2 - ostatné</c:v>
                </c:pt>
              </c:strCache>
            </c:strRef>
          </c:tx>
          <c:spPr>
            <a:pattFill prst="dkUpDiag">
              <a:fgClr>
                <a:srgbClr val="00B0F0"/>
              </a:fgClr>
              <a:bgClr>
                <a:sysClr val="window" lastClr="FFFFFF"/>
              </a:bgClr>
            </a:pattFill>
            <a:effectLst/>
          </c:spPr>
          <c:invertIfNegative val="0"/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Graf_4!$C$5:$O$5</c:f>
              <c:numCache>
                <c:formatCode>0.0</c:formatCode>
                <c:ptCount val="13"/>
                <c:pt idx="0">
                  <c:v>0.58619314459072491</c:v>
                </c:pt>
                <c:pt idx="1">
                  <c:v>0.46036884385887689</c:v>
                </c:pt>
                <c:pt idx="2">
                  <c:v>0.46476555495404348</c:v>
                </c:pt>
                <c:pt idx="3">
                  <c:v>0.46678108669312479</c:v>
                </c:pt>
                <c:pt idx="4">
                  <c:v>0.49922300232865524</c:v>
                </c:pt>
                <c:pt idx="5">
                  <c:v>0.47928815497477828</c:v>
                </c:pt>
                <c:pt idx="6">
                  <c:v>0.43364123072568894</c:v>
                </c:pt>
                <c:pt idx="7">
                  <c:v>0.4344946122715978</c:v>
                </c:pt>
                <c:pt idx="8">
                  <c:v>0.4684708018480972</c:v>
                </c:pt>
                <c:pt idx="9">
                  <c:v>0.59208525465050243</c:v>
                </c:pt>
                <c:pt idx="10">
                  <c:v>0.59034822308708179</c:v>
                </c:pt>
                <c:pt idx="11">
                  <c:v>0.61569278918043935</c:v>
                </c:pt>
                <c:pt idx="12">
                  <c:v>0.59000582762185161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5207528"/>
        <c:axId val="485207920"/>
      </c:barChart>
      <c:lineChart>
        <c:grouping val="standard"/>
        <c:varyColors val="0"/>
        <c:ser>
          <c:idx val="7"/>
          <c:order val="8"/>
          <c:tx>
            <c:strRef>
              <c:f>Graf_4!$B$15</c:f>
              <c:strCache>
                <c:ptCount val="1"/>
                <c:pt idx="0">
                  <c:v>Daňová kvóta II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Graf_4!$C$2:$O$2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Graf_4!$C$15:$O$15</c:f>
              <c:numCache>
                <c:formatCode>0.0</c:formatCode>
                <c:ptCount val="13"/>
                <c:pt idx="0">
                  <c:v>31.299999999999997</c:v>
                </c:pt>
                <c:pt idx="1">
                  <c:v>29.200000000000003</c:v>
                </c:pt>
                <c:pt idx="2">
                  <c:v>29.1</c:v>
                </c:pt>
                <c:pt idx="3">
                  <c:v>28.8</c:v>
                </c:pt>
                <c:pt idx="4">
                  <c:v>28.799999999999997</c:v>
                </c:pt>
                <c:pt idx="5">
                  <c:v>27.9</c:v>
                </c:pt>
                <c:pt idx="6">
                  <c:v>28.4</c:v>
                </c:pt>
                <c:pt idx="7">
                  <c:v>28.200000000000003</c:v>
                </c:pt>
                <c:pt idx="8">
                  <c:v>30.2</c:v>
                </c:pt>
                <c:pt idx="9">
                  <c:v>31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32.699999999999996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07528"/>
        <c:axId val="485207920"/>
      </c:lineChart>
      <c:catAx>
        <c:axId val="48520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5207920"/>
        <c:crosses val="autoZero"/>
        <c:auto val="1"/>
        <c:lblAlgn val="ctr"/>
        <c:lblOffset val="100"/>
        <c:noMultiLvlLbl val="0"/>
      </c:catAx>
      <c:valAx>
        <c:axId val="48520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5207528"/>
        <c:crosses val="autoZero"/>
        <c:crossBetween val="between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4.7317612611883213E-2"/>
          <c:y val="0.80128431475082551"/>
          <c:w val="0.95268236262666928"/>
          <c:h val="0.198715685249174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91322730091473792"/>
          <c:h val="0.6692469444444444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Graf_5!$H$2</c:f>
              <c:strCache>
                <c:ptCount val="1"/>
                <c:pt idx="0">
                  <c:v>daňové príjmy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1"/>
              <c:layout>
                <c:manualLayout>
                  <c:x val="-3.7551712475264312E-17"/>
                  <c:y val="4.7563113902933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1242190558875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5133718060024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Graf_5!$A$4:$A$8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 </c:v>
                </c:pt>
              </c:strCache>
            </c:strRef>
          </c:cat>
          <c:val>
            <c:numRef>
              <c:f>Graf_5!$H$4:$H$8</c:f>
              <c:numCache>
                <c:formatCode>0.0</c:formatCode>
                <c:ptCount val="5"/>
                <c:pt idx="0">
                  <c:v>32.200000000000003</c:v>
                </c:pt>
                <c:pt idx="1">
                  <c:v>34.599999999999994</c:v>
                </c:pt>
                <c:pt idx="2">
                  <c:v>39.200000000000003</c:v>
                </c:pt>
                <c:pt idx="3">
                  <c:v>34.400000000000006</c:v>
                </c:pt>
                <c:pt idx="4">
                  <c:v>39.996781049127549</c:v>
                </c:pt>
              </c:numCache>
            </c:numRef>
          </c:val>
        </c:ser>
        <c:ser>
          <c:idx val="8"/>
          <c:order val="1"/>
          <c:tx>
            <c:strRef>
              <c:f>Graf_5!$I$2</c:f>
              <c:strCache>
                <c:ptCount val="1"/>
                <c:pt idx="0">
                  <c:v>ostatné príjmy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Graf_5!$A$4:$A$8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 </c:v>
                </c:pt>
              </c:strCache>
            </c:strRef>
          </c:cat>
          <c:val>
            <c:numRef>
              <c:f>Graf_5!$I$4:$I$8</c:f>
              <c:numCache>
                <c:formatCode>0.0</c:formatCode>
                <c:ptCount val="5"/>
                <c:pt idx="0">
                  <c:v>7.0999999999999943</c:v>
                </c:pt>
                <c:pt idx="1">
                  <c:v>5.6000000000000085</c:v>
                </c:pt>
                <c:pt idx="2">
                  <c:v>5.6999999999999957</c:v>
                </c:pt>
                <c:pt idx="3">
                  <c:v>4.3999999999999915</c:v>
                </c:pt>
                <c:pt idx="4">
                  <c:v>4.7032189508724542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485206744"/>
        <c:axId val="485206352"/>
      </c:barChart>
      <c:lineChart>
        <c:grouping val="standard"/>
        <c:varyColors val="0"/>
        <c:ser>
          <c:idx val="0"/>
          <c:order val="2"/>
          <c:tx>
            <c:v>celkom</c:v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Graf_5!$A$4:$A$8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 </c:v>
                </c:pt>
              </c:strCache>
            </c:strRef>
          </c:cat>
          <c:val>
            <c:numRef>
              <c:f>Graf_5!$G$4:$G$8</c:f>
              <c:numCache>
                <c:formatCode>0.0</c:formatCode>
                <c:ptCount val="5"/>
                <c:pt idx="0">
                  <c:v>39.299999999999997</c:v>
                </c:pt>
                <c:pt idx="1">
                  <c:v>40.200000000000003</c:v>
                </c:pt>
                <c:pt idx="2">
                  <c:v>44.9</c:v>
                </c:pt>
                <c:pt idx="3">
                  <c:v>38.799999999999997</c:v>
                </c:pt>
                <c:pt idx="4">
                  <c:v>44.7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06744"/>
        <c:axId val="485206352"/>
      </c:lineChart>
      <c:catAx>
        <c:axId val="48520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5206352"/>
        <c:crosses val="autoZero"/>
        <c:auto val="1"/>
        <c:lblAlgn val="ctr"/>
        <c:lblOffset val="100"/>
        <c:noMultiLvlLbl val="0"/>
      </c:catAx>
      <c:valAx>
        <c:axId val="4852063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485206744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0153912037037039"/>
          <c:y val="0.90598263888888886"/>
          <c:w val="0.59104189814814811"/>
          <c:h val="8.51979166666666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964388206595575E-2"/>
          <c:y val="4.4414236111111109E-2"/>
          <c:w val="0.90436984299118284"/>
          <c:h val="0.5949482511919222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Graf_6!$A$3</c:f>
              <c:strCache>
                <c:ptCount val="1"/>
                <c:pt idx="0">
                  <c:v>D2 - Dane z produkcie a importu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Graf_6!$B$2:$F$2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Graf_6!$B$3:$F$3</c:f>
              <c:numCache>
                <c:formatCode>0.0</c:formatCode>
                <c:ptCount val="5"/>
                <c:pt idx="0">
                  <c:v>10.6</c:v>
                </c:pt>
                <c:pt idx="1">
                  <c:v>12.3</c:v>
                </c:pt>
                <c:pt idx="2">
                  <c:v>18.2</c:v>
                </c:pt>
                <c:pt idx="3">
                  <c:v>13.5</c:v>
                </c:pt>
                <c:pt idx="4">
                  <c:v>13.4</c:v>
                </c:pt>
              </c:numCache>
            </c:numRef>
          </c:val>
        </c:ser>
        <c:ser>
          <c:idx val="8"/>
          <c:order val="1"/>
          <c:tx>
            <c:strRef>
              <c:f>Graf_6!$A$4</c:f>
              <c:strCache>
                <c:ptCount val="1"/>
                <c:pt idx="0">
                  <c:v>D5 - Dane z príjmov a majetku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Graf_6!$B$2:$F$2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Graf_6!$B$4:$F$4</c:f>
              <c:numCache>
                <c:formatCode>0.0</c:formatCode>
                <c:ptCount val="5"/>
                <c:pt idx="0">
                  <c:v>7.3</c:v>
                </c:pt>
                <c:pt idx="1">
                  <c:v>7.6</c:v>
                </c:pt>
                <c:pt idx="2">
                  <c:v>7.4</c:v>
                </c:pt>
                <c:pt idx="3">
                  <c:v>7.1</c:v>
                </c:pt>
                <c:pt idx="4">
                  <c:v>13</c:v>
                </c:pt>
              </c:numCache>
            </c:numRef>
          </c:val>
        </c:ser>
        <c:ser>
          <c:idx val="0"/>
          <c:order val="2"/>
          <c:tx>
            <c:strRef>
              <c:f>Graf_6!$A$5</c:f>
              <c:strCache>
                <c:ptCount val="1"/>
                <c:pt idx="0">
                  <c:v>D91 - Kapitálové dane 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strRef>
              <c:f>Graf_6!$B$2:$F$2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Graf_6!$B$5:$F$5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0.29678104912754499</c:v>
                </c:pt>
              </c:numCache>
            </c:numRef>
          </c:val>
        </c:ser>
        <c:ser>
          <c:idx val="1"/>
          <c:order val="3"/>
          <c:tx>
            <c:strRef>
              <c:f>Graf_6!$A$6</c:f>
              <c:strCache>
                <c:ptCount val="1"/>
                <c:pt idx="0">
                  <c:v>D61 - Odvody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Graf_6!$B$2:$F$2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Graf_6!$B$6:$F$6</c:f>
              <c:numCache>
                <c:formatCode>0.0</c:formatCode>
                <c:ptCount val="5"/>
                <c:pt idx="0">
                  <c:v>14.3</c:v>
                </c:pt>
                <c:pt idx="1">
                  <c:v>14.7</c:v>
                </c:pt>
                <c:pt idx="2">
                  <c:v>13.6</c:v>
                </c:pt>
                <c:pt idx="3">
                  <c:v>13.8</c:v>
                </c:pt>
                <c:pt idx="4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100"/>
        <c:axId val="485205568"/>
        <c:axId val="485494664"/>
      </c:barChart>
      <c:lineChart>
        <c:grouping val="standard"/>
        <c:varyColors val="0"/>
        <c:ser>
          <c:idx val="2"/>
          <c:order val="4"/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Graf_6!$B$2:$F$2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Graf_6!$B$8:$F$8</c:f>
              <c:numCache>
                <c:formatCode>0.0</c:formatCode>
                <c:ptCount val="5"/>
                <c:pt idx="0">
                  <c:v>32.200000000000003</c:v>
                </c:pt>
                <c:pt idx="1">
                  <c:v>34.599999999999994</c:v>
                </c:pt>
                <c:pt idx="2">
                  <c:v>39.200000000000003</c:v>
                </c:pt>
                <c:pt idx="3">
                  <c:v>34.300000000000004</c:v>
                </c:pt>
                <c:pt idx="4">
                  <c:v>39.996781049127549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05568"/>
        <c:axId val="485494664"/>
      </c:lineChart>
      <c:catAx>
        <c:axId val="4852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5494664"/>
        <c:crosses val="autoZero"/>
        <c:auto val="1"/>
        <c:lblAlgn val="ctr"/>
        <c:lblOffset val="100"/>
        <c:noMultiLvlLbl val="0"/>
      </c:catAx>
      <c:valAx>
        <c:axId val="4854946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485205568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0432055551132153"/>
          <c:w val="0.99855169340463457"/>
          <c:h val="0.184114221035650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7489004335001214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Graf_7!$A$4</c:f>
              <c:strCache>
                <c:ptCount val="1"/>
                <c:pt idx="0">
                  <c:v>práca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Graf_7!$B$2:$N$2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Graf_7!$B$4:$N$4</c:f>
              <c:numCache>
                <c:formatCode>#\ ##0.0</c:formatCode>
                <c:ptCount val="13"/>
                <c:pt idx="0">
                  <c:v>49.800000000000004</c:v>
                </c:pt>
                <c:pt idx="1">
                  <c:v>50.099999999999994</c:v>
                </c:pt>
                <c:pt idx="2">
                  <c:v>49.999999999999993</c:v>
                </c:pt>
                <c:pt idx="3">
                  <c:v>51.5</c:v>
                </c:pt>
                <c:pt idx="4">
                  <c:v>53.399999999999991</c:v>
                </c:pt>
                <c:pt idx="5">
                  <c:v>53.500000000000007</c:v>
                </c:pt>
                <c:pt idx="6">
                  <c:v>53.2</c:v>
                </c:pt>
                <c:pt idx="7">
                  <c:v>54.900000000000006</c:v>
                </c:pt>
                <c:pt idx="8">
                  <c:v>54.499999999999993</c:v>
                </c:pt>
                <c:pt idx="9">
                  <c:v>53.4</c:v>
                </c:pt>
                <c:pt idx="10">
                  <c:v>53.300000000000004</c:v>
                </c:pt>
                <c:pt idx="11">
                  <c:v>54.6</c:v>
                </c:pt>
                <c:pt idx="12">
                  <c:v>54.6</c:v>
                </c:pt>
              </c:numCache>
            </c:numRef>
          </c:val>
        </c:ser>
        <c:ser>
          <c:idx val="8"/>
          <c:order val="1"/>
          <c:tx>
            <c:strRef>
              <c:f>Graf_7!$A$5</c:f>
              <c:strCache>
                <c:ptCount val="1"/>
                <c:pt idx="0">
                  <c:v>spotreba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Graf_7!$B$2:$N$2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Graf_7!$B$5:$N$5</c:f>
              <c:numCache>
                <c:formatCode>#\ ##0.0</c:formatCode>
                <c:ptCount val="13"/>
                <c:pt idx="0">
                  <c:v>37.400000000000006</c:v>
                </c:pt>
                <c:pt idx="1">
                  <c:v>36</c:v>
                </c:pt>
                <c:pt idx="2">
                  <c:v>35.900000000000006</c:v>
                </c:pt>
                <c:pt idx="3">
                  <c:v>34.1</c:v>
                </c:pt>
                <c:pt idx="4">
                  <c:v>34.000000000000007</c:v>
                </c:pt>
                <c:pt idx="5">
                  <c:v>33.700000000000003</c:v>
                </c:pt>
                <c:pt idx="6">
                  <c:v>34.6</c:v>
                </c:pt>
                <c:pt idx="7">
                  <c:v>32.000000000000007</c:v>
                </c:pt>
                <c:pt idx="8">
                  <c:v>31.3</c:v>
                </c:pt>
                <c:pt idx="9">
                  <c:v>31.400000000000002</c:v>
                </c:pt>
                <c:pt idx="10">
                  <c:v>31.3</c:v>
                </c:pt>
                <c:pt idx="11">
                  <c:v>30.700000000000003</c:v>
                </c:pt>
                <c:pt idx="12">
                  <c:v>30.700000000000003</c:v>
                </c:pt>
              </c:numCache>
            </c:numRef>
          </c:val>
        </c:ser>
        <c:ser>
          <c:idx val="0"/>
          <c:order val="2"/>
          <c:tx>
            <c:strRef>
              <c:f>Graf_7!$A$6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Graf_7!$B$2:$N$2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Graf_7!$B$6:$N$6</c:f>
              <c:numCache>
                <c:formatCode>#\ ##0.0</c:formatCode>
                <c:ptCount val="13"/>
                <c:pt idx="0">
                  <c:v>12.8</c:v>
                </c:pt>
                <c:pt idx="1">
                  <c:v>13.7</c:v>
                </c:pt>
                <c:pt idx="2">
                  <c:v>13.8</c:v>
                </c:pt>
                <c:pt idx="3">
                  <c:v>14.5</c:v>
                </c:pt>
                <c:pt idx="4">
                  <c:v>12.5</c:v>
                </c:pt>
                <c:pt idx="5">
                  <c:v>12.700000000000001</c:v>
                </c:pt>
                <c:pt idx="6">
                  <c:v>12.2</c:v>
                </c:pt>
                <c:pt idx="7">
                  <c:v>13.100000000000001</c:v>
                </c:pt>
                <c:pt idx="8">
                  <c:v>14.200000000000001</c:v>
                </c:pt>
                <c:pt idx="9">
                  <c:v>14.899999999999999</c:v>
                </c:pt>
                <c:pt idx="10">
                  <c:v>15.3</c:v>
                </c:pt>
                <c:pt idx="11">
                  <c:v>14.7</c:v>
                </c:pt>
                <c:pt idx="12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485495448"/>
        <c:axId val="485495840"/>
      </c:barChart>
      <c:catAx>
        <c:axId val="48549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485495840"/>
        <c:crosses val="autoZero"/>
        <c:auto val="1"/>
        <c:lblAlgn val="ctr"/>
        <c:lblOffset val="100"/>
        <c:noMultiLvlLbl val="0"/>
      </c:catAx>
      <c:valAx>
        <c:axId val="4854958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5495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3274404761904764E-2"/>
          <c:y val="0.89750368612813247"/>
          <c:w val="0.8625391513560805"/>
          <c:h val="8.78895038569642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64525316613172101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Graf_8!$A$3</c:f>
              <c:strCache>
                <c:ptCount val="1"/>
                <c:pt idx="0">
                  <c:v>práca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Graf_8!$B$2:$F$2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Graf_8!$B$3:$F$3</c:f>
              <c:numCache>
                <c:formatCode>0.0</c:formatCode>
                <c:ptCount val="5"/>
                <c:pt idx="0">
                  <c:v>54.6</c:v>
                </c:pt>
                <c:pt idx="1">
                  <c:v>53.6</c:v>
                </c:pt>
                <c:pt idx="2">
                  <c:v>48.6</c:v>
                </c:pt>
                <c:pt idx="3">
                  <c:v>55.3</c:v>
                </c:pt>
                <c:pt idx="4">
                  <c:v>58.4</c:v>
                </c:pt>
              </c:numCache>
            </c:numRef>
          </c:val>
        </c:ser>
        <c:ser>
          <c:idx val="0"/>
          <c:order val="2"/>
          <c:tx>
            <c:strRef>
              <c:f>Graf_8!$A$4</c:f>
              <c:strCache>
                <c:ptCount val="1"/>
                <c:pt idx="0">
                  <c:v>spotreba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Graf_8!$B$2:$F$2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Graf_8!$B$4:$F$4</c:f>
              <c:numCache>
                <c:formatCode>0.0</c:formatCode>
                <c:ptCount val="5"/>
                <c:pt idx="0">
                  <c:v>30.700000000000003</c:v>
                </c:pt>
                <c:pt idx="1">
                  <c:v>33.700000000000003</c:v>
                </c:pt>
                <c:pt idx="2">
                  <c:v>41.500000000000007</c:v>
                </c:pt>
                <c:pt idx="3">
                  <c:v>33.400000000000006</c:v>
                </c:pt>
                <c:pt idx="4">
                  <c:v>26.6</c:v>
                </c:pt>
              </c:numCache>
            </c:numRef>
          </c:val>
        </c:ser>
        <c:ser>
          <c:idx val="1"/>
          <c:order val="3"/>
          <c:tx>
            <c:strRef>
              <c:f>Graf_8!$A$5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Graf_8!$B$2:$F$2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Graf_8!$B$5:$F$5</c:f>
              <c:numCache>
                <c:formatCode>0.0</c:formatCode>
                <c:ptCount val="5"/>
                <c:pt idx="0">
                  <c:v>14.7</c:v>
                </c:pt>
                <c:pt idx="1">
                  <c:v>12.4</c:v>
                </c:pt>
                <c:pt idx="2">
                  <c:v>9.6999999999999993</c:v>
                </c:pt>
                <c:pt idx="3">
                  <c:v>11.700000000000001</c:v>
                </c:pt>
                <c:pt idx="4">
                  <c:v>14.100000000000001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496624"/>
        <c:axId val="485497016"/>
      </c:barChart>
      <c:lineChart>
        <c:grouping val="stacked"/>
        <c:varyColors val="0"/>
        <c:ser>
          <c:idx val="5"/>
          <c:order val="0"/>
          <c:tx>
            <c:strRef>
              <c:f>Graf_8!$A$6</c:f>
              <c:strCache>
                <c:ptCount val="1"/>
                <c:pt idx="0">
                  <c:v>Daňovo-odvodové zaťaženie (v % HDP)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Graf_8!$B$2:$F$2</c:f>
              <c:strCache>
                <c:ptCount val="5"/>
                <c:pt idx="0">
                  <c:v>Slovensko</c:v>
                </c:pt>
                <c:pt idx="1">
                  <c:v>Česká republika</c:v>
                </c:pt>
                <c:pt idx="2">
                  <c:v>Maďarsko</c:v>
                </c:pt>
                <c:pt idx="3">
                  <c:v>Poľsko</c:v>
                </c:pt>
                <c:pt idx="4">
                  <c:v>EÚ</c:v>
                </c:pt>
              </c:strCache>
            </c:strRef>
          </c:cat>
          <c:val>
            <c:numRef>
              <c:f>Graf_8!$B$6:$F$6</c:f>
              <c:numCache>
                <c:formatCode>0.0</c:formatCode>
                <c:ptCount val="5"/>
                <c:pt idx="0">
                  <c:v>32.200000000000003</c:v>
                </c:pt>
                <c:pt idx="1">
                  <c:v>34.599999999999994</c:v>
                </c:pt>
                <c:pt idx="2">
                  <c:v>39.200000000000003</c:v>
                </c:pt>
                <c:pt idx="3">
                  <c:v>34.300000000000004</c:v>
                </c:pt>
                <c:pt idx="4">
                  <c:v>39.996781049127549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96624"/>
        <c:axId val="485497016"/>
      </c:lineChart>
      <c:catAx>
        <c:axId val="48549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485497016"/>
        <c:crosses val="autoZero"/>
        <c:auto val="1"/>
        <c:lblAlgn val="ctr"/>
        <c:lblOffset val="100"/>
        <c:noMultiLvlLbl val="0"/>
      </c:catAx>
      <c:valAx>
        <c:axId val="4854970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549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139484126984124E-2"/>
          <c:y val="0.83437480314960633"/>
          <c:w val="0.97547530378448488"/>
          <c:h val="0.164555830521184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608923884514437E-2"/>
          <c:y val="3.8352629934278785E-2"/>
          <c:w val="0.89093095636884034"/>
          <c:h val="0.53183782803055502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Graf_9!$A$4</c:f>
              <c:strCache>
                <c:ptCount val="1"/>
                <c:pt idx="0">
                  <c:v>D51A_C1 - Dane z príjmov jednotlivcov alebo domácností bez kapitálových výnosov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Graf_9!$B$2:$N$2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Graf_9!$B$4:$N$4</c:f>
              <c:numCache>
                <c:formatCode>0.0</c:formatCode>
                <c:ptCount val="13"/>
                <c:pt idx="0">
                  <c:v>19.076305220883533</c:v>
                </c:pt>
                <c:pt idx="1">
                  <c:v>19.76047904191617</c:v>
                </c:pt>
                <c:pt idx="2">
                  <c:v>19.800000000000004</c:v>
                </c:pt>
                <c:pt idx="3">
                  <c:v>20.582524271844662</c:v>
                </c:pt>
                <c:pt idx="4">
                  <c:v>18.164794007490638</c:v>
                </c:pt>
                <c:pt idx="5">
                  <c:v>17.75700934579439</c:v>
                </c:pt>
                <c:pt idx="6">
                  <c:v>18.609022556390979</c:v>
                </c:pt>
                <c:pt idx="7">
                  <c:v>18.943533697632056</c:v>
                </c:pt>
                <c:pt idx="8">
                  <c:v>17.798165137614681</c:v>
                </c:pt>
                <c:pt idx="9">
                  <c:v>17.977528089887642</c:v>
                </c:pt>
                <c:pt idx="10">
                  <c:v>18.198874296435267</c:v>
                </c:pt>
                <c:pt idx="11">
                  <c:v>18.681318681318679</c:v>
                </c:pt>
                <c:pt idx="12">
                  <c:v>18.681318681318679</c:v>
                </c:pt>
              </c:numCache>
            </c:numRef>
          </c:val>
        </c:ser>
        <c:ser>
          <c:idx val="0"/>
          <c:order val="2"/>
          <c:tx>
            <c:strRef>
              <c:f>Graf_9!$A$5</c:f>
              <c:strCache>
                <c:ptCount val="1"/>
                <c:pt idx="0">
                  <c:v>D611 - Skutočné sociálne príspevky zamestnávateľov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k-S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Graf_9!$B$2:$N$2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Graf_9!$B$5:$N$5</c:f>
              <c:numCache>
                <c:formatCode>0.0</c:formatCode>
                <c:ptCount val="13"/>
                <c:pt idx="0">
                  <c:v>44.377510040160637</c:v>
                </c:pt>
                <c:pt idx="1">
                  <c:v>42.714570858283437</c:v>
                </c:pt>
                <c:pt idx="2">
                  <c:v>42.800000000000004</c:v>
                </c:pt>
                <c:pt idx="3">
                  <c:v>43.883495145631066</c:v>
                </c:pt>
                <c:pt idx="4">
                  <c:v>43.820224719101134</c:v>
                </c:pt>
                <c:pt idx="5">
                  <c:v>45.233644859813076</c:v>
                </c:pt>
                <c:pt idx="6">
                  <c:v>43.421052631578952</c:v>
                </c:pt>
                <c:pt idx="7">
                  <c:v>43.351548269581052</c:v>
                </c:pt>
                <c:pt idx="8">
                  <c:v>45.688073394495419</c:v>
                </c:pt>
                <c:pt idx="9">
                  <c:v>46.254681647940075</c:v>
                </c:pt>
                <c:pt idx="10">
                  <c:v>46.529080675422136</c:v>
                </c:pt>
                <c:pt idx="11">
                  <c:v>45.238095238095241</c:v>
                </c:pt>
                <c:pt idx="12">
                  <c:v>45.238095238095241</c:v>
                </c:pt>
              </c:numCache>
            </c:numRef>
          </c:val>
        </c:ser>
        <c:ser>
          <c:idx val="1"/>
          <c:order val="3"/>
          <c:tx>
            <c:strRef>
              <c:f>Graf_9!$A$6</c:f>
              <c:strCache>
                <c:ptCount val="1"/>
                <c:pt idx="0">
                  <c:v>D613 - Skutočné  príspevky domácností do dôchodkového systému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Graf_9!$B$2:$N$2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Graf_9!$B$6:$N$6</c:f>
              <c:numCache>
                <c:formatCode>0.0</c:formatCode>
                <c:ptCount val="13"/>
                <c:pt idx="0">
                  <c:v>35.742971887550198</c:v>
                </c:pt>
                <c:pt idx="1">
                  <c:v>36.726546906187622</c:v>
                </c:pt>
                <c:pt idx="2">
                  <c:v>36.6</c:v>
                </c:pt>
                <c:pt idx="3">
                  <c:v>34.757281553398059</c:v>
                </c:pt>
                <c:pt idx="4">
                  <c:v>37.078651685393268</c:v>
                </c:pt>
                <c:pt idx="5">
                  <c:v>35.700934579439256</c:v>
                </c:pt>
                <c:pt idx="6">
                  <c:v>36.65413533834586</c:v>
                </c:pt>
                <c:pt idx="7">
                  <c:v>36.612021857923494</c:v>
                </c:pt>
                <c:pt idx="8">
                  <c:v>35.412844036697258</c:v>
                </c:pt>
                <c:pt idx="9">
                  <c:v>34.644194756554306</c:v>
                </c:pt>
                <c:pt idx="10">
                  <c:v>33.958724202626641</c:v>
                </c:pt>
                <c:pt idx="11">
                  <c:v>34.798534798534796</c:v>
                </c:pt>
                <c:pt idx="12">
                  <c:v>34.798534798534796</c:v>
                </c:pt>
              </c:numCache>
            </c:numRef>
          </c:val>
        </c:ser>
        <c:ser>
          <c:idx val="2"/>
          <c:order val="4"/>
          <c:tx>
            <c:strRef>
              <c:f>Graf_9!$A$7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strRef>
              <c:f>Graf_9!$B$2:$N$2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Graf_9!$B$7:$N$7</c:f>
              <c:numCache>
                <c:formatCode>0.0</c:formatCode>
                <c:ptCount val="13"/>
                <c:pt idx="0">
                  <c:v>0.8032128514056196</c:v>
                </c:pt>
                <c:pt idx="1">
                  <c:v>0.79840319361277179</c:v>
                </c:pt>
                <c:pt idx="2">
                  <c:v>0.79999999999999727</c:v>
                </c:pt>
                <c:pt idx="3">
                  <c:v>0.77669902912621092</c:v>
                </c:pt>
                <c:pt idx="4">
                  <c:v>0.93632958801498145</c:v>
                </c:pt>
                <c:pt idx="5">
                  <c:v>1.3084112149532761</c:v>
                </c:pt>
                <c:pt idx="6">
                  <c:v>1.3157894736842157</c:v>
                </c:pt>
                <c:pt idx="7">
                  <c:v>1.0928961748633903</c:v>
                </c:pt>
                <c:pt idx="8">
                  <c:v>1.1009174311926633</c:v>
                </c:pt>
                <c:pt idx="9">
                  <c:v>1.1235955056179803</c:v>
                </c:pt>
                <c:pt idx="10">
                  <c:v>1.3133208255159527</c:v>
                </c:pt>
                <c:pt idx="11">
                  <c:v>1.2820512820512873</c:v>
                </c:pt>
                <c:pt idx="12">
                  <c:v>1.2820512820512873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5497800"/>
        <c:axId val="485498192"/>
      </c:barChart>
      <c:lineChart>
        <c:grouping val="standard"/>
        <c:varyColors val="0"/>
        <c:ser>
          <c:idx val="5"/>
          <c:order val="0"/>
          <c:tx>
            <c:strRef>
              <c:f>Graf_9!$A$3</c:f>
              <c:strCache>
                <c:ptCount val="1"/>
                <c:pt idx="0">
                  <c:v>Zdanenie práce celkom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7444195345312523E-2"/>
                  <c:y val="3.803993362556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444195345312523E-2"/>
                  <c:y val="3.8039933625568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81201504130512E-2"/>
                  <c:y val="3.803993362556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444195345312565E-2"/>
                  <c:y val="4.1398856485127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444195345312523E-2"/>
                  <c:y val="4.475777934468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Graf_9!$B$2:$N$2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Graf_9!$B$3:$N$3</c:f>
              <c:numCache>
                <c:formatCode>General</c:formatCode>
                <c:ptCount val="13"/>
                <c:pt idx="0">
                  <c:v>49.800000000000004</c:v>
                </c:pt>
                <c:pt idx="1">
                  <c:v>50.099999999999994</c:v>
                </c:pt>
                <c:pt idx="2" formatCode="0.0">
                  <c:v>49.999999999999993</c:v>
                </c:pt>
                <c:pt idx="3">
                  <c:v>51.5</c:v>
                </c:pt>
                <c:pt idx="4">
                  <c:v>53.399999999999991</c:v>
                </c:pt>
                <c:pt idx="5">
                  <c:v>53.500000000000007</c:v>
                </c:pt>
                <c:pt idx="6">
                  <c:v>53.2</c:v>
                </c:pt>
                <c:pt idx="7">
                  <c:v>54.900000000000006</c:v>
                </c:pt>
                <c:pt idx="8">
                  <c:v>54.499999999999993</c:v>
                </c:pt>
                <c:pt idx="9">
                  <c:v>53.4</c:v>
                </c:pt>
                <c:pt idx="10">
                  <c:v>53.300000000000004</c:v>
                </c:pt>
                <c:pt idx="11">
                  <c:v>54.6</c:v>
                </c:pt>
                <c:pt idx="12">
                  <c:v>54.6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97800"/>
        <c:axId val="485498192"/>
      </c:lineChart>
      <c:catAx>
        <c:axId val="48549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85498192"/>
        <c:crosses val="autoZero"/>
        <c:auto val="1"/>
        <c:lblAlgn val="ctr"/>
        <c:lblOffset val="100"/>
        <c:noMultiLvlLbl val="0"/>
      </c:catAx>
      <c:valAx>
        <c:axId val="485498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485497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69918915073206001"/>
          <c:w val="1"/>
          <c:h val="0.29857121471874715"/>
        </c:manualLayout>
      </c:layout>
      <c:overlay val="0"/>
      <c:txPr>
        <a:bodyPr/>
        <a:lstStyle/>
        <a:p>
          <a:pPr>
            <a:defRPr sz="105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507999</xdr:colOff>
      <xdr:row>15</xdr:row>
      <xdr:rowOff>73025</xdr:rowOff>
    </xdr:from>
    <xdr:to>
      <xdr:col>6</xdr:col>
      <xdr:colOff>362166</xdr:colOff>
      <xdr:row>32</xdr:row>
      <xdr:rowOff>74692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3581397</xdr:colOff>
      <xdr:row>8</xdr:row>
      <xdr:rowOff>133350</xdr:rowOff>
    </xdr:from>
    <xdr:to>
      <xdr:col>7</xdr:col>
      <xdr:colOff>28575</xdr:colOff>
      <xdr:row>31</xdr:row>
      <xdr:rowOff>56700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61913</xdr:rowOff>
    </xdr:from>
    <xdr:to>
      <xdr:col>14</xdr:col>
      <xdr:colOff>43275</xdr:colOff>
      <xdr:row>18</xdr:row>
      <xdr:rowOff>123826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1619250</xdr:colOff>
      <xdr:row>8</xdr:row>
      <xdr:rowOff>190499</xdr:rowOff>
    </xdr:from>
    <xdr:to>
      <xdr:col>6</xdr:col>
      <xdr:colOff>314325</xdr:colOff>
      <xdr:row>23</xdr:row>
      <xdr:rowOff>142874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19050</xdr:rowOff>
    </xdr:from>
    <xdr:to>
      <xdr:col>19</xdr:col>
      <xdr:colOff>228600</xdr:colOff>
      <xdr:row>16</xdr:row>
      <xdr:rowOff>57150</xdr:rowOff>
    </xdr:to>
    <xdr:grpSp>
      <xdr:nvGrpSpPr>
        <xdr:cNvPr id="2" name="Skupina 1"/>
        <xdr:cNvGrpSpPr/>
      </xdr:nvGrpSpPr>
      <xdr:grpSpPr>
        <a:xfrm>
          <a:off x="4152900" y="390525"/>
          <a:ext cx="7210425" cy="2571750"/>
          <a:chOff x="4152900" y="390525"/>
          <a:chExt cx="7210425" cy="2571750"/>
        </a:xfrm>
      </xdr:grpSpPr>
      <xdr:graphicFrame macro="">
        <xdr:nvGraphicFramePr>
          <xdr:cNvPr id="3" name="Graf 2"/>
          <xdr:cNvGraphicFramePr>
            <a:graphicFrameLocks/>
          </xdr:cNvGraphicFramePr>
        </xdr:nvGraphicFramePr>
        <xdr:xfrm>
          <a:off x="4152900" y="394856"/>
          <a:ext cx="7210425" cy="25674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BlokTextu 3"/>
          <xdr:cNvSpPr txBox="1"/>
        </xdr:nvSpPr>
        <xdr:spPr>
          <a:xfrm>
            <a:off x="5276850" y="504824"/>
            <a:ext cx="2085975" cy="514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k-SK" sz="1100">
                <a:latin typeface="Arial "/>
              </a:rPr>
              <a:t>Nízkopríjmoví zamestnanci</a:t>
            </a:r>
          </a:p>
          <a:p>
            <a:pPr algn="ctr"/>
            <a:r>
              <a:rPr lang="sk-SK" sz="1100">
                <a:latin typeface="Arial "/>
              </a:rPr>
              <a:t>Vplyv OOP</a:t>
            </a:r>
          </a:p>
        </xdr:txBody>
      </xdr:sp>
      <xdr:sp macro="" textlink="">
        <xdr:nvSpPr>
          <xdr:cNvPr id="5" name="BlokTextu 4"/>
          <xdr:cNvSpPr txBox="1"/>
        </xdr:nvSpPr>
        <xdr:spPr>
          <a:xfrm>
            <a:off x="9105900" y="390525"/>
            <a:ext cx="2085975" cy="514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k-SK" sz="1100">
                <a:latin typeface="Arial "/>
              </a:rPr>
              <a:t>Vysokopríjmoví</a:t>
            </a:r>
            <a:r>
              <a:rPr lang="sk-SK" sz="1100" baseline="0">
                <a:latin typeface="Arial "/>
              </a:rPr>
              <a:t> </a:t>
            </a:r>
            <a:r>
              <a:rPr lang="sk-SK" sz="1100">
                <a:latin typeface="Arial "/>
              </a:rPr>
              <a:t>zamestnanci</a:t>
            </a:r>
          </a:p>
          <a:p>
            <a:pPr algn="ctr"/>
            <a:r>
              <a:rPr lang="sk-SK" sz="1100">
                <a:latin typeface="Arial "/>
              </a:rPr>
              <a:t>Vplyv stropov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7</xdr:row>
      <xdr:rowOff>57149</xdr:rowOff>
    </xdr:from>
    <xdr:to>
      <xdr:col>8</xdr:col>
      <xdr:colOff>209550</xdr:colOff>
      <xdr:row>26</xdr:row>
      <xdr:rowOff>76199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42860</xdr:colOff>
      <xdr:row>7</xdr:row>
      <xdr:rowOff>14287</xdr:rowOff>
    </xdr:from>
    <xdr:to>
      <xdr:col>7</xdr:col>
      <xdr:colOff>152400</xdr:colOff>
      <xdr:row>26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</xdr:colOff>
      <xdr:row>7</xdr:row>
      <xdr:rowOff>176213</xdr:rowOff>
    </xdr:from>
    <xdr:to>
      <xdr:col>6</xdr:col>
      <xdr:colOff>219487</xdr:colOff>
      <xdr:row>25</xdr:row>
      <xdr:rowOff>4313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233362</xdr:colOff>
      <xdr:row>6</xdr:row>
      <xdr:rowOff>166687</xdr:rowOff>
    </xdr:from>
    <xdr:to>
      <xdr:col>9</xdr:col>
      <xdr:colOff>38100</xdr:colOff>
      <xdr:row>25</xdr:row>
      <xdr:rowOff>166687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</xdr:colOff>
      <xdr:row>8</xdr:row>
      <xdr:rowOff>71437</xdr:rowOff>
    </xdr:from>
    <xdr:to>
      <xdr:col>7</xdr:col>
      <xdr:colOff>276225</xdr:colOff>
      <xdr:row>27</xdr:row>
      <xdr:rowOff>71437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242887</xdr:colOff>
      <xdr:row>9</xdr:row>
      <xdr:rowOff>4761</xdr:rowOff>
    </xdr:from>
    <xdr:to>
      <xdr:col>7</xdr:col>
      <xdr:colOff>100012</xdr:colOff>
      <xdr:row>26</xdr:row>
      <xdr:rowOff>171449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210608</xdr:colOff>
      <xdr:row>20</xdr:row>
      <xdr:rowOff>119591</xdr:rowOff>
    </xdr:from>
    <xdr:to>
      <xdr:col>12</xdr:col>
      <xdr:colOff>57151</xdr:colOff>
      <xdr:row>39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11</xdr:row>
      <xdr:rowOff>28575</xdr:rowOff>
    </xdr:from>
    <xdr:to>
      <xdr:col>8</xdr:col>
      <xdr:colOff>409575</xdr:colOff>
      <xdr:row>32</xdr:row>
      <xdr:rowOff>133350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7</xdr:col>
      <xdr:colOff>361951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2809875</xdr:colOff>
      <xdr:row>15</xdr:row>
      <xdr:rowOff>104774</xdr:rowOff>
    </xdr:from>
    <xdr:to>
      <xdr:col>9</xdr:col>
      <xdr:colOff>295275</xdr:colOff>
      <xdr:row>37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628651</xdr:colOff>
      <xdr:row>16</xdr:row>
      <xdr:rowOff>28574</xdr:rowOff>
    </xdr:from>
    <xdr:to>
      <xdr:col>8</xdr:col>
      <xdr:colOff>600075</xdr:colOff>
      <xdr:row>37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5</xdr:row>
      <xdr:rowOff>180974</xdr:rowOff>
    </xdr:from>
    <xdr:to>
      <xdr:col>15</xdr:col>
      <xdr:colOff>171450</xdr:colOff>
      <xdr:row>24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9525</xdr:rowOff>
    </xdr:from>
    <xdr:to>
      <xdr:col>17</xdr:col>
      <xdr:colOff>295275</xdr:colOff>
      <xdr:row>21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10</xdr:row>
      <xdr:rowOff>171449</xdr:rowOff>
    </xdr:from>
    <xdr:to>
      <xdr:col>15</xdr:col>
      <xdr:colOff>380999</xdr:colOff>
      <xdr:row>28</xdr:row>
      <xdr:rowOff>85724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18</xdr:row>
      <xdr:rowOff>47627</xdr:rowOff>
    </xdr:from>
    <xdr:to>
      <xdr:col>12</xdr:col>
      <xdr:colOff>104775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16</xdr:row>
      <xdr:rowOff>104774</xdr:rowOff>
    </xdr:from>
    <xdr:to>
      <xdr:col>11</xdr:col>
      <xdr:colOff>95249</xdr:colOff>
      <xdr:row>36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21</xdr:row>
      <xdr:rowOff>180974</xdr:rowOff>
    </xdr:from>
    <xdr:to>
      <xdr:col>10</xdr:col>
      <xdr:colOff>390525</xdr:colOff>
      <xdr:row>42</xdr:row>
      <xdr:rowOff>142874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1265766</xdr:colOff>
      <xdr:row>9</xdr:row>
      <xdr:rowOff>55030</xdr:rowOff>
    </xdr:from>
    <xdr:to>
      <xdr:col>5</xdr:col>
      <xdr:colOff>47625</xdr:colOff>
      <xdr:row>28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2459932</xdr:colOff>
      <xdr:row>24</xdr:row>
      <xdr:rowOff>115959</xdr:rowOff>
    </xdr:from>
    <xdr:to>
      <xdr:col>7</xdr:col>
      <xdr:colOff>513521</xdr:colOff>
      <xdr:row>46</xdr:row>
      <xdr:rowOff>16566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1093304</xdr:colOff>
      <xdr:row>14</xdr:row>
      <xdr:rowOff>8283</xdr:rowOff>
    </xdr:from>
    <xdr:to>
      <xdr:col>6</xdr:col>
      <xdr:colOff>256760</xdr:colOff>
      <xdr:row>31</xdr:row>
      <xdr:rowOff>173934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10</xdr:row>
      <xdr:rowOff>19879</xdr:rowOff>
    </xdr:from>
    <xdr:to>
      <xdr:col>8</xdr:col>
      <xdr:colOff>496956</xdr:colOff>
      <xdr:row>27</xdr:row>
      <xdr:rowOff>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10584</xdr:colOff>
      <xdr:row>18</xdr:row>
      <xdr:rowOff>190500</xdr:rowOff>
    </xdr:from>
    <xdr:to>
      <xdr:col>11</xdr:col>
      <xdr:colOff>288084</xdr:colOff>
      <xdr:row>35</xdr:row>
      <xdr:rowOff>192167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1185334</xdr:colOff>
      <xdr:row>11</xdr:row>
      <xdr:rowOff>126999</xdr:rowOff>
    </xdr:from>
    <xdr:to>
      <xdr:col>5</xdr:col>
      <xdr:colOff>139917</xdr:colOff>
      <xdr:row>28</xdr:row>
      <xdr:rowOff>128666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836083</xdr:colOff>
      <xdr:row>14</xdr:row>
      <xdr:rowOff>137581</xdr:rowOff>
    </xdr:from>
    <xdr:to>
      <xdr:col>4</xdr:col>
      <xdr:colOff>415083</xdr:colOff>
      <xdr:row>31</xdr:row>
      <xdr:rowOff>139247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6</xdr:row>
      <xdr:rowOff>161923</xdr:rowOff>
    </xdr:from>
    <xdr:to>
      <xdr:col>12</xdr:col>
      <xdr:colOff>296550</xdr:colOff>
      <xdr:row>27</xdr:row>
      <xdr:rowOff>28575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2466976</xdr:colOff>
      <xdr:row>7</xdr:row>
      <xdr:rowOff>9525</xdr:rowOff>
    </xdr:from>
    <xdr:to>
      <xdr:col>6</xdr:col>
      <xdr:colOff>428625</xdr:colOff>
      <xdr:row>25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2609849</xdr:colOff>
      <xdr:row>7</xdr:row>
      <xdr:rowOff>152400</xdr:rowOff>
    </xdr:from>
    <xdr:to>
      <xdr:col>6</xdr:col>
      <xdr:colOff>371475</xdr:colOff>
      <xdr:row>31</xdr:row>
      <xdr:rowOff>28124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IFP">
    <a:dk1>
      <a:sysClr val="windowText" lastClr="000000"/>
    </a:dk1>
    <a:lt1>
      <a:sysClr val="window" lastClr="FFFFFF"/>
    </a:lt1>
    <a:dk2>
      <a:srgbClr val="818386"/>
    </a:dk2>
    <a:lt2>
      <a:srgbClr val="E7E6E6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eurostat/data/databa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eurostat/data/databas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/>
  </sheetViews>
  <sheetFormatPr defaultRowHeight="14.25" x14ac:dyDescent="0.2"/>
  <cols>
    <col min="1" max="1" width="41.5" style="100" customWidth="1"/>
    <col min="2" max="2" width="12.1640625" style="100" customWidth="1"/>
    <col min="3" max="16384" width="9.33203125" style="100"/>
  </cols>
  <sheetData>
    <row r="1" spans="1:14" ht="15" x14ac:dyDescent="0.25">
      <c r="A1" s="98" t="s">
        <v>216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03" customFormat="1" ht="15" x14ac:dyDescent="0.25">
      <c r="A2" s="101"/>
      <c r="B2" s="102">
        <v>2005</v>
      </c>
      <c r="C2" s="102">
        <v>2006</v>
      </c>
      <c r="D2" s="102">
        <v>2007</v>
      </c>
      <c r="E2" s="102">
        <v>2008</v>
      </c>
      <c r="F2" s="102">
        <v>2009</v>
      </c>
      <c r="G2" s="102">
        <v>2010</v>
      </c>
      <c r="H2" s="102">
        <v>2011</v>
      </c>
      <c r="I2" s="102">
        <v>2012</v>
      </c>
      <c r="J2" s="102">
        <v>2013</v>
      </c>
      <c r="K2" s="102">
        <v>2014</v>
      </c>
      <c r="L2" s="102">
        <v>2015</v>
      </c>
      <c r="M2" s="102">
        <v>2016</v>
      </c>
      <c r="N2" s="102">
        <v>2017</v>
      </c>
    </row>
    <row r="3" spans="1:14" x14ac:dyDescent="0.2">
      <c r="A3" s="104" t="s">
        <v>39</v>
      </c>
      <c r="B3" s="105">
        <v>18.7</v>
      </c>
      <c r="C3" s="105">
        <v>17.5</v>
      </c>
      <c r="D3" s="105">
        <v>17.399999999999999</v>
      </c>
      <c r="E3" s="105">
        <v>17</v>
      </c>
      <c r="F3" s="105">
        <v>16.2</v>
      </c>
      <c r="G3" s="105">
        <v>15.6</v>
      </c>
      <c r="H3" s="105">
        <v>16.100000000000001</v>
      </c>
      <c r="I3" s="105">
        <v>15.7</v>
      </c>
      <c r="J3" s="105">
        <v>16.700000000000003</v>
      </c>
      <c r="K3" s="105">
        <v>17.399999999999999</v>
      </c>
      <c r="L3" s="106">
        <v>18.100000000000001</v>
      </c>
      <c r="M3" s="106">
        <v>17.899999999999999</v>
      </c>
      <c r="N3" s="106">
        <v>18</v>
      </c>
    </row>
    <row r="4" spans="1:14" x14ac:dyDescent="0.2">
      <c r="A4" s="104" t="s">
        <v>40</v>
      </c>
      <c r="B4" s="105">
        <v>12.6</v>
      </c>
      <c r="C4" s="105">
        <v>11.7</v>
      </c>
      <c r="D4" s="105">
        <v>11.7</v>
      </c>
      <c r="E4" s="105">
        <v>11.8</v>
      </c>
      <c r="F4" s="105">
        <v>12.6</v>
      </c>
      <c r="G4" s="105">
        <v>12.3</v>
      </c>
      <c r="H4" s="105">
        <v>12.3</v>
      </c>
      <c r="I4" s="105">
        <v>12.5</v>
      </c>
      <c r="J4" s="105">
        <v>13.5</v>
      </c>
      <c r="K4" s="105">
        <v>13.6</v>
      </c>
      <c r="L4" s="106">
        <v>14</v>
      </c>
      <c r="M4" s="106">
        <v>14.3</v>
      </c>
      <c r="N4" s="106">
        <v>14.7</v>
      </c>
    </row>
    <row r="5" spans="1:14" x14ac:dyDescent="0.2">
      <c r="A5" s="104" t="s">
        <v>41</v>
      </c>
      <c r="B5" s="105">
        <v>1.9</v>
      </c>
      <c r="C5" s="105">
        <v>1.5</v>
      </c>
      <c r="D5" s="105">
        <v>1.5</v>
      </c>
      <c r="E5" s="105">
        <v>1.2</v>
      </c>
      <c r="F5" s="105">
        <v>1.3</v>
      </c>
      <c r="G5" s="105">
        <v>0.9</v>
      </c>
      <c r="H5" s="105">
        <v>0.9</v>
      </c>
      <c r="I5" s="105">
        <v>1.1000000000000001</v>
      </c>
      <c r="J5" s="105">
        <v>0.9</v>
      </c>
      <c r="K5" s="105">
        <v>0.7</v>
      </c>
      <c r="L5" s="106">
        <v>0.8</v>
      </c>
      <c r="M5" s="106">
        <v>0.8</v>
      </c>
      <c r="N5" s="106">
        <v>0.8</v>
      </c>
    </row>
    <row r="6" spans="1:14" x14ac:dyDescent="0.2">
      <c r="A6" s="104" t="s">
        <v>42</v>
      </c>
      <c r="B6" s="105">
        <v>2.8000000000000003</v>
      </c>
      <c r="C6" s="105">
        <v>2.8000000000000003</v>
      </c>
      <c r="D6" s="105">
        <v>3</v>
      </c>
      <c r="E6" s="105">
        <v>2.5</v>
      </c>
      <c r="F6" s="105">
        <v>3.2</v>
      </c>
      <c r="G6" s="105">
        <v>3.3000000000000003</v>
      </c>
      <c r="H6" s="105">
        <v>3.6</v>
      </c>
      <c r="I6" s="105">
        <v>4</v>
      </c>
      <c r="J6" s="105">
        <v>4.3</v>
      </c>
      <c r="K6" s="105">
        <v>4.3</v>
      </c>
      <c r="L6" s="106">
        <v>4.4000000000000004</v>
      </c>
      <c r="M6" s="106">
        <v>4.4000000000000004</v>
      </c>
      <c r="N6" s="106">
        <v>4.3</v>
      </c>
    </row>
    <row r="7" spans="1:14" x14ac:dyDescent="0.2">
      <c r="A7" s="104" t="s">
        <v>43</v>
      </c>
      <c r="B7" s="105">
        <v>0.89999999999999991</v>
      </c>
      <c r="C7" s="105">
        <v>1.6</v>
      </c>
      <c r="D7" s="105">
        <v>0.9</v>
      </c>
      <c r="E7" s="105">
        <v>1.9</v>
      </c>
      <c r="F7" s="105">
        <v>3</v>
      </c>
      <c r="G7" s="105">
        <v>2.4</v>
      </c>
      <c r="H7" s="105">
        <v>3.4000000000000004</v>
      </c>
      <c r="I7" s="105">
        <v>3</v>
      </c>
      <c r="J7" s="105">
        <v>3.3</v>
      </c>
      <c r="K7" s="105">
        <v>3.3</v>
      </c>
      <c r="L7" s="106">
        <v>5.0999999999999996</v>
      </c>
      <c r="M7" s="106">
        <v>1.9</v>
      </c>
      <c r="N7" s="106">
        <v>1.6</v>
      </c>
    </row>
    <row r="8" spans="1:14" s="103" customFormat="1" ht="15" x14ac:dyDescent="0.25">
      <c r="A8" s="101" t="s">
        <v>1</v>
      </c>
      <c r="B8" s="107">
        <f t="shared" ref="B8:N8" si="0">SUM(B3:B7)</f>
        <v>36.899999999999991</v>
      </c>
      <c r="C8" s="107">
        <f t="shared" si="0"/>
        <v>35.1</v>
      </c>
      <c r="D8" s="107">
        <f t="shared" si="0"/>
        <v>34.499999999999993</v>
      </c>
      <c r="E8" s="107">
        <f t="shared" si="0"/>
        <v>34.4</v>
      </c>
      <c r="F8" s="107">
        <f t="shared" si="0"/>
        <v>36.299999999999997</v>
      </c>
      <c r="G8" s="107">
        <f t="shared" si="0"/>
        <v>34.499999999999993</v>
      </c>
      <c r="H8" s="107">
        <f t="shared" si="0"/>
        <v>36.299999999999997</v>
      </c>
      <c r="I8" s="107">
        <f t="shared" si="0"/>
        <v>36.299999999999997</v>
      </c>
      <c r="J8" s="107">
        <f t="shared" si="0"/>
        <v>38.699999999999996</v>
      </c>
      <c r="K8" s="107">
        <f t="shared" si="0"/>
        <v>39.299999999999997</v>
      </c>
      <c r="L8" s="107">
        <f t="shared" si="0"/>
        <v>42.4</v>
      </c>
      <c r="M8" s="107">
        <f t="shared" si="0"/>
        <v>39.299999999999997</v>
      </c>
      <c r="N8" s="107">
        <f t="shared" si="0"/>
        <v>39.4</v>
      </c>
    </row>
    <row r="9" spans="1:14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">
      <c r="A10" s="104" t="s">
        <v>2</v>
      </c>
      <c r="B10" s="105">
        <f t="shared" ref="B10:K10" si="1">B4+B3</f>
        <v>31.299999999999997</v>
      </c>
      <c r="C10" s="105">
        <f t="shared" si="1"/>
        <v>29.2</v>
      </c>
      <c r="D10" s="105">
        <f t="shared" si="1"/>
        <v>29.099999999999998</v>
      </c>
      <c r="E10" s="105">
        <f t="shared" si="1"/>
        <v>28.8</v>
      </c>
      <c r="F10" s="105">
        <f t="shared" si="1"/>
        <v>28.799999999999997</v>
      </c>
      <c r="G10" s="105">
        <f t="shared" si="1"/>
        <v>27.9</v>
      </c>
      <c r="H10" s="105">
        <f t="shared" si="1"/>
        <v>28.400000000000002</v>
      </c>
      <c r="I10" s="105">
        <f t="shared" si="1"/>
        <v>28.2</v>
      </c>
      <c r="J10" s="105">
        <f t="shared" si="1"/>
        <v>30.200000000000003</v>
      </c>
      <c r="K10" s="105">
        <f t="shared" si="1"/>
        <v>31</v>
      </c>
      <c r="L10" s="105">
        <f t="shared" ref="L10:N10" si="2">L4+L3</f>
        <v>32.1</v>
      </c>
      <c r="M10" s="105">
        <f t="shared" si="2"/>
        <v>32.200000000000003</v>
      </c>
      <c r="N10" s="105">
        <f t="shared" si="2"/>
        <v>32.700000000000003</v>
      </c>
    </row>
    <row r="11" spans="1:14" x14ac:dyDescent="0.2">
      <c r="A11" s="104" t="s">
        <v>3</v>
      </c>
      <c r="B11" s="108">
        <f t="shared" ref="B11:K11" si="3">B10/B8</f>
        <v>0.84823848238482402</v>
      </c>
      <c r="C11" s="108">
        <f t="shared" si="3"/>
        <v>0.8319088319088318</v>
      </c>
      <c r="D11" s="108">
        <f t="shared" si="3"/>
        <v>0.84347826086956534</v>
      </c>
      <c r="E11" s="108">
        <f t="shared" si="3"/>
        <v>0.83720930232558144</v>
      </c>
      <c r="F11" s="108">
        <f t="shared" si="3"/>
        <v>0.79338842975206614</v>
      </c>
      <c r="G11" s="108">
        <f t="shared" si="3"/>
        <v>0.80869565217391315</v>
      </c>
      <c r="H11" s="108">
        <f t="shared" si="3"/>
        <v>0.78236914600550977</v>
      </c>
      <c r="I11" s="108">
        <f t="shared" si="3"/>
        <v>0.77685950413223148</v>
      </c>
      <c r="J11" s="108">
        <f t="shared" si="3"/>
        <v>0.78036175710594335</v>
      </c>
      <c r="K11" s="108">
        <f t="shared" si="3"/>
        <v>0.78880407124681939</v>
      </c>
      <c r="L11" s="108">
        <f t="shared" ref="L11:N11" si="4">L10/L8</f>
        <v>0.75707547169811329</v>
      </c>
      <c r="M11" s="108">
        <f t="shared" si="4"/>
        <v>0.81933842239185761</v>
      </c>
      <c r="N11" s="108">
        <f t="shared" si="4"/>
        <v>0.8299492385786803</v>
      </c>
    </row>
    <row r="13" spans="1:14" x14ac:dyDescent="0.2">
      <c r="A13" s="109" t="s">
        <v>4</v>
      </c>
    </row>
    <row r="14" spans="1:14" x14ac:dyDescent="0.2">
      <c r="A14" s="110" t="s">
        <v>38</v>
      </c>
    </row>
  </sheetData>
  <hyperlinks>
    <hyperlink ref="A13" r:id="rId1" display="Zdroj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workbookViewId="0"/>
  </sheetViews>
  <sheetFormatPr defaultRowHeight="14.25" x14ac:dyDescent="0.2"/>
  <cols>
    <col min="1" max="1" width="67.1640625" style="24" customWidth="1"/>
    <col min="2" max="12" width="13.33203125" style="24" customWidth="1"/>
    <col min="13" max="16384" width="9.33203125" style="24"/>
  </cols>
  <sheetData>
    <row r="1" spans="1:12" ht="15" x14ac:dyDescent="0.25">
      <c r="A1" s="52" t="s">
        <v>190</v>
      </c>
      <c r="B1" s="33"/>
      <c r="C1" s="33"/>
      <c r="D1" s="33"/>
      <c r="E1" s="33"/>
      <c r="F1" s="33"/>
      <c r="G1" s="38"/>
      <c r="H1" s="38"/>
      <c r="I1" s="33"/>
      <c r="J1" s="33"/>
      <c r="K1" s="33"/>
      <c r="L1" s="33"/>
    </row>
    <row r="2" spans="1:12" ht="30" x14ac:dyDescent="0.25">
      <c r="A2" s="49"/>
      <c r="B2" s="40" t="s">
        <v>54</v>
      </c>
      <c r="C2" s="40" t="s">
        <v>58</v>
      </c>
      <c r="D2" s="40" t="s">
        <v>55</v>
      </c>
      <c r="E2" s="40" t="s">
        <v>56</v>
      </c>
      <c r="F2" s="40" t="s">
        <v>85</v>
      </c>
      <c r="G2" s="38"/>
      <c r="H2" s="38"/>
      <c r="I2" s="40" t="s">
        <v>58</v>
      </c>
      <c r="J2" s="40" t="s">
        <v>55</v>
      </c>
      <c r="K2" s="40" t="s">
        <v>56</v>
      </c>
      <c r="L2" s="40" t="s">
        <v>85</v>
      </c>
    </row>
    <row r="3" spans="1:12" x14ac:dyDescent="0.2">
      <c r="A3" s="24" t="s">
        <v>189</v>
      </c>
      <c r="B3" s="42">
        <v>54.6</v>
      </c>
      <c r="C3" s="42">
        <v>53.6</v>
      </c>
      <c r="D3" s="42">
        <v>48.6</v>
      </c>
      <c r="E3" s="42">
        <v>55.3</v>
      </c>
      <c r="F3" s="42">
        <v>58.4</v>
      </c>
      <c r="G3" s="38"/>
      <c r="H3" s="38"/>
      <c r="I3" s="42">
        <v>53.599999999999994</v>
      </c>
      <c r="J3" s="42">
        <v>48.6</v>
      </c>
      <c r="K3" s="42">
        <v>55.3</v>
      </c>
      <c r="L3" s="42">
        <v>58.4</v>
      </c>
    </row>
    <row r="4" spans="1:12" ht="28.5" x14ac:dyDescent="0.2">
      <c r="A4" s="187" t="s">
        <v>86</v>
      </c>
      <c r="B4" s="44">
        <v>18.681318681318679</v>
      </c>
      <c r="C4" s="44">
        <f>+I4/I$3*100</f>
        <v>20.708955223880597</v>
      </c>
      <c r="D4" s="44">
        <f t="shared" ref="D4:F7" si="0">+J4/J$3*100</f>
        <v>25.514403292181072</v>
      </c>
      <c r="E4" s="44">
        <f t="shared" si="0"/>
        <v>25.678119349005424</v>
      </c>
      <c r="F4" s="44">
        <f t="shared" si="0"/>
        <v>40.239726027397261</v>
      </c>
      <c r="G4" s="38"/>
      <c r="H4" s="38"/>
      <c r="I4" s="42">
        <v>11.1</v>
      </c>
      <c r="J4" s="42">
        <v>12.4</v>
      </c>
      <c r="K4" s="42">
        <v>14.2</v>
      </c>
      <c r="L4" s="42">
        <v>23.5</v>
      </c>
    </row>
    <row r="5" spans="1:12" x14ac:dyDescent="0.2">
      <c r="A5" s="187" t="s">
        <v>87</v>
      </c>
      <c r="B5" s="44">
        <v>45.238095238095241</v>
      </c>
      <c r="C5" s="44">
        <f>+I5/I$3*100</f>
        <v>50.746268656716417</v>
      </c>
      <c r="D5" s="44">
        <f t="shared" si="0"/>
        <v>40.329218106995881</v>
      </c>
      <c r="E5" s="44">
        <f t="shared" si="0"/>
        <v>26.40144665461121</v>
      </c>
      <c r="F5" s="44">
        <f t="shared" si="0"/>
        <v>29.965753424657539</v>
      </c>
      <c r="G5" s="38"/>
      <c r="H5" s="38"/>
      <c r="I5" s="42">
        <v>27.2</v>
      </c>
      <c r="J5" s="42">
        <v>19.600000000000001</v>
      </c>
      <c r="K5" s="42">
        <v>14.6</v>
      </c>
      <c r="L5" s="42">
        <v>17.5</v>
      </c>
    </row>
    <row r="6" spans="1:12" ht="28.5" x14ac:dyDescent="0.2">
      <c r="A6" s="187" t="s">
        <v>88</v>
      </c>
      <c r="B6" s="44">
        <v>34.798534798534796</v>
      </c>
      <c r="C6" s="44">
        <f>+I6/I$3*100</f>
        <v>28.544776119402986</v>
      </c>
      <c r="D6" s="44">
        <f t="shared" si="0"/>
        <v>30.864197530864196</v>
      </c>
      <c r="E6" s="44">
        <f t="shared" si="0"/>
        <v>41.591320072332735</v>
      </c>
      <c r="F6" s="44">
        <f t="shared" si="0"/>
        <v>23.458904109589042</v>
      </c>
      <c r="G6" s="38"/>
      <c r="H6" s="38"/>
      <c r="I6" s="42">
        <v>15.3</v>
      </c>
      <c r="J6" s="42">
        <v>15</v>
      </c>
      <c r="K6" s="42">
        <v>23</v>
      </c>
      <c r="L6" s="42">
        <v>13.7</v>
      </c>
    </row>
    <row r="7" spans="1:12" x14ac:dyDescent="0.2">
      <c r="A7" s="33" t="s">
        <v>13</v>
      </c>
      <c r="B7" s="45">
        <v>1.2820512820512873</v>
      </c>
      <c r="C7" s="45">
        <f>+I7/I$3*100</f>
        <v>0</v>
      </c>
      <c r="D7" s="45">
        <f t="shared" si="0"/>
        <v>3.292181069958851</v>
      </c>
      <c r="E7" s="45">
        <f t="shared" si="0"/>
        <v>6.3291139240506329</v>
      </c>
      <c r="F7" s="45">
        <f t="shared" si="0"/>
        <v>6.3356164383561575</v>
      </c>
      <c r="G7" s="38"/>
      <c r="H7" s="38"/>
      <c r="I7" s="43">
        <v>0</v>
      </c>
      <c r="J7" s="43">
        <v>1.6000000000000014</v>
      </c>
      <c r="K7" s="43">
        <v>3.5</v>
      </c>
      <c r="L7" s="43">
        <v>3.6999999999999957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/>
  </sheetViews>
  <sheetFormatPr defaultRowHeight="14.25" x14ac:dyDescent="0.2"/>
  <cols>
    <col min="1" max="1" width="40.1640625" style="24" customWidth="1"/>
    <col min="2" max="2" width="16.83203125" style="24" customWidth="1"/>
    <col min="3" max="3" width="9.33203125" style="24"/>
    <col min="4" max="4" width="14.1640625" style="24" customWidth="1"/>
    <col min="5" max="5" width="14.33203125" style="24" customWidth="1"/>
    <col min="6" max="16384" width="9.33203125" style="24"/>
  </cols>
  <sheetData>
    <row r="1" spans="1:5" ht="15" x14ac:dyDescent="0.25">
      <c r="A1" s="37" t="s">
        <v>212</v>
      </c>
      <c r="B1" s="33"/>
      <c r="C1" s="33"/>
      <c r="D1" s="33"/>
      <c r="E1" s="33"/>
    </row>
    <row r="2" spans="1:5" ht="45" x14ac:dyDescent="0.2">
      <c r="A2" s="165"/>
      <c r="B2" s="188" t="s">
        <v>105</v>
      </c>
      <c r="C2" s="188" t="s">
        <v>174</v>
      </c>
      <c r="D2" s="188" t="s">
        <v>175</v>
      </c>
      <c r="E2" s="188" t="s">
        <v>176</v>
      </c>
    </row>
    <row r="3" spans="1:5" x14ac:dyDescent="0.2">
      <c r="A3" s="153" t="s">
        <v>177</v>
      </c>
      <c r="B3" s="154">
        <v>471.59180178484877</v>
      </c>
      <c r="C3" s="154">
        <v>0</v>
      </c>
      <c r="D3" s="154">
        <v>0</v>
      </c>
      <c r="E3" s="154">
        <v>0</v>
      </c>
    </row>
    <row r="4" spans="1:5" x14ac:dyDescent="0.2">
      <c r="A4" s="155" t="s">
        <v>178</v>
      </c>
      <c r="B4" s="154">
        <v>337.61685809597128</v>
      </c>
      <c r="C4" s="156">
        <v>0</v>
      </c>
      <c r="D4" s="156">
        <v>0</v>
      </c>
      <c r="E4" s="156">
        <v>0</v>
      </c>
    </row>
    <row r="5" spans="1:5" x14ac:dyDescent="0.2">
      <c r="A5" s="155" t="s">
        <v>179</v>
      </c>
      <c r="B5" s="154">
        <v>133.97494368887749</v>
      </c>
      <c r="C5" s="156">
        <v>0</v>
      </c>
      <c r="D5" s="156">
        <v>0</v>
      </c>
      <c r="E5" s="156">
        <v>0</v>
      </c>
    </row>
    <row r="6" spans="1:5" x14ac:dyDescent="0.2">
      <c r="A6" s="153" t="s">
        <v>180</v>
      </c>
      <c r="B6" s="154">
        <v>179.52642454309583</v>
      </c>
      <c r="C6" s="154">
        <v>61.810000000000009</v>
      </c>
      <c r="D6" s="154">
        <v>298.23920043322443</v>
      </c>
      <c r="E6" s="154">
        <v>208.16725</v>
      </c>
    </row>
    <row r="7" spans="1:5" x14ac:dyDescent="0.2">
      <c r="A7" s="155" t="s">
        <v>178</v>
      </c>
      <c r="B7" s="154">
        <v>125.93644706754483</v>
      </c>
      <c r="C7" s="154">
        <v>0</v>
      </c>
      <c r="D7" s="154">
        <v>209.68461281784496</v>
      </c>
      <c r="E7" s="154">
        <v>146.35724999999999</v>
      </c>
    </row>
    <row r="8" spans="1:5" x14ac:dyDescent="0.2">
      <c r="A8" s="155" t="s">
        <v>179</v>
      </c>
      <c r="B8" s="154">
        <v>53.589977475550995</v>
      </c>
      <c r="C8" s="154">
        <v>61.810000000000009</v>
      </c>
      <c r="D8" s="154">
        <v>88.554587615379475</v>
      </c>
      <c r="E8" s="154">
        <v>61.810000000000009</v>
      </c>
    </row>
    <row r="9" spans="1:5" x14ac:dyDescent="0.2">
      <c r="A9" s="153" t="s">
        <v>181</v>
      </c>
      <c r="B9" s="154">
        <v>160.22301234567902</v>
      </c>
      <c r="C9" s="154">
        <v>303.49816251531229</v>
      </c>
      <c r="D9" s="154">
        <v>61.704493827160512</v>
      </c>
      <c r="E9" s="154">
        <v>0</v>
      </c>
    </row>
    <row r="10" spans="1:5" x14ac:dyDescent="0.2">
      <c r="A10" s="157" t="s">
        <v>182</v>
      </c>
      <c r="B10" s="158">
        <v>0</v>
      </c>
      <c r="C10" s="158">
        <v>79.921182795698911</v>
      </c>
      <c r="D10" s="158">
        <v>0</v>
      </c>
      <c r="E10" s="158">
        <v>0</v>
      </c>
    </row>
    <row r="11" spans="1:5" ht="15" x14ac:dyDescent="0.25">
      <c r="A11" s="159" t="s">
        <v>183</v>
      </c>
      <c r="B11" s="160">
        <v>1000</v>
      </c>
      <c r="C11" s="160">
        <v>1000</v>
      </c>
      <c r="D11" s="160">
        <v>1000</v>
      </c>
      <c r="E11" s="160">
        <v>1000</v>
      </c>
    </row>
    <row r="12" spans="1:5" x14ac:dyDescent="0.2">
      <c r="A12" s="153" t="s">
        <v>0</v>
      </c>
      <c r="B12" s="161">
        <f>B3+B6</f>
        <v>651.11822632794463</v>
      </c>
      <c r="C12" s="161">
        <f t="shared" ref="C12:E12" si="0">C3+C6</f>
        <v>61.810000000000009</v>
      </c>
      <c r="D12" s="161">
        <f t="shared" si="0"/>
        <v>298.23920043322443</v>
      </c>
      <c r="E12" s="161">
        <f t="shared" si="0"/>
        <v>208.16725</v>
      </c>
    </row>
    <row r="13" spans="1:5" x14ac:dyDescent="0.2">
      <c r="A13" s="153" t="s">
        <v>184</v>
      </c>
      <c r="B13" s="162">
        <f>SUM(B9:B10)</f>
        <v>160.22301234567902</v>
      </c>
      <c r="C13" s="162">
        <f t="shared" ref="C13:E13" si="1">SUM(C9:C10)</f>
        <v>383.41934531101117</v>
      </c>
      <c r="D13" s="162">
        <f t="shared" si="1"/>
        <v>61.704493827160512</v>
      </c>
      <c r="E13" s="162">
        <f t="shared" si="1"/>
        <v>0</v>
      </c>
    </row>
    <row r="14" spans="1:5" x14ac:dyDescent="0.2">
      <c r="A14" s="157" t="s">
        <v>185</v>
      </c>
      <c r="B14" s="163">
        <v>1811.3412386736238</v>
      </c>
      <c r="C14" s="163">
        <v>1445.229345311011</v>
      </c>
      <c r="D14" s="163">
        <v>1359.943694260385</v>
      </c>
      <c r="E14" s="163">
        <v>1208.16725</v>
      </c>
    </row>
    <row r="15" spans="1:5" x14ac:dyDescent="0.2">
      <c r="A15" s="153" t="s">
        <v>0</v>
      </c>
      <c r="B15" s="164">
        <f>B12/B$11</f>
        <v>0.65111822632794458</v>
      </c>
      <c r="C15" s="164">
        <f t="shared" ref="C15:E16" si="2">C12/C$11</f>
        <v>6.1810000000000011E-2</v>
      </c>
      <c r="D15" s="164">
        <f t="shared" si="2"/>
        <v>0.29823920043322444</v>
      </c>
      <c r="E15" s="164">
        <f t="shared" si="2"/>
        <v>0.20816725</v>
      </c>
    </row>
    <row r="16" spans="1:5" x14ac:dyDescent="0.2">
      <c r="A16" s="153" t="s">
        <v>184</v>
      </c>
      <c r="B16" s="164">
        <f>B13/B$11</f>
        <v>0.16022301234567901</v>
      </c>
      <c r="C16" s="164">
        <f t="shared" si="2"/>
        <v>0.38341934531101118</v>
      </c>
      <c r="D16" s="164">
        <f t="shared" si="2"/>
        <v>6.1704493827160513E-2</v>
      </c>
      <c r="E16" s="164">
        <f t="shared" si="2"/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/>
  </sheetViews>
  <sheetFormatPr defaultRowHeight="15" x14ac:dyDescent="0.25"/>
  <cols>
    <col min="1" max="1" width="53.83203125" style="9" customWidth="1"/>
    <col min="2" max="6" width="9.33203125" style="9"/>
    <col min="7" max="7" width="11.1640625" style="9" customWidth="1"/>
    <col min="8" max="16384" width="9.33203125" style="9"/>
  </cols>
  <sheetData>
    <row r="1" spans="1:7" ht="16.5" x14ac:dyDescent="0.3">
      <c r="A1" s="166" t="s">
        <v>89</v>
      </c>
      <c r="B1" s="167"/>
      <c r="C1" s="167"/>
      <c r="D1" s="167"/>
      <c r="E1" s="167"/>
      <c r="F1" s="167"/>
      <c r="G1" s="167"/>
    </row>
    <row r="2" spans="1:7" ht="16.5" x14ac:dyDescent="0.3">
      <c r="A2" s="16"/>
      <c r="B2" s="21">
        <v>2012</v>
      </c>
      <c r="C2" s="21">
        <v>2013</v>
      </c>
      <c r="D2" s="21">
        <v>2014</v>
      </c>
      <c r="E2" s="21">
        <v>2015</v>
      </c>
      <c r="F2" s="21">
        <v>2016</v>
      </c>
      <c r="G2" s="21">
        <v>2017</v>
      </c>
    </row>
    <row r="3" spans="1:7" ht="16.5" x14ac:dyDescent="0.3">
      <c r="A3" s="15" t="s">
        <v>105</v>
      </c>
      <c r="B3" s="14">
        <v>1753.4076666666699</v>
      </c>
      <c r="C3" s="14">
        <v>1756.9485833333333</v>
      </c>
      <c r="D3" s="14">
        <v>1736.1388333333332</v>
      </c>
      <c r="E3" s="14">
        <v>1788.1975</v>
      </c>
      <c r="F3" s="14">
        <v>1826.9430833333333</v>
      </c>
      <c r="G3" s="14">
        <v>1888.1011666666668</v>
      </c>
    </row>
    <row r="4" spans="1:7" ht="16.5" x14ac:dyDescent="0.3">
      <c r="A4" s="15" t="s">
        <v>104</v>
      </c>
      <c r="B4" s="14">
        <v>239.49508333333301</v>
      </c>
      <c r="C4" s="14">
        <v>227.24424999999999</v>
      </c>
      <c r="D4" s="14">
        <v>203.02158333333335</v>
      </c>
      <c r="E4" s="14">
        <v>198.11799999999999</v>
      </c>
      <c r="F4" s="14">
        <v>195.12299999999999</v>
      </c>
      <c r="G4" s="14">
        <v>193.517</v>
      </c>
    </row>
    <row r="5" spans="1:7" ht="16.5" x14ac:dyDescent="0.3">
      <c r="A5" s="15" t="s">
        <v>103</v>
      </c>
      <c r="B5" s="14">
        <v>650.16866666666704</v>
      </c>
      <c r="C5" s="14">
        <v>350.73858333333334</v>
      </c>
      <c r="D5" s="14">
        <v>326.73899999999998</v>
      </c>
      <c r="E5" s="14">
        <v>330.55958333333331</v>
      </c>
      <c r="F5" s="14">
        <v>314.79374999999999</v>
      </c>
      <c r="G5" s="14">
        <v>283.79000000000002</v>
      </c>
    </row>
    <row r="6" spans="1:7" ht="16.5" x14ac:dyDescent="0.3">
      <c r="A6" s="13" t="s">
        <v>102</v>
      </c>
      <c r="B6" s="12">
        <f t="shared" ref="B6:G6" si="0">SUM(B3:B5)</f>
        <v>2643.0714166666698</v>
      </c>
      <c r="C6" s="12">
        <f t="shared" si="0"/>
        <v>2334.9314166666668</v>
      </c>
      <c r="D6" s="12">
        <f t="shared" si="0"/>
        <v>2265.8994166666666</v>
      </c>
      <c r="E6" s="12">
        <f t="shared" si="0"/>
        <v>2316.8750833333334</v>
      </c>
      <c r="F6" s="12">
        <f t="shared" si="0"/>
        <v>2336.8598333333334</v>
      </c>
      <c r="G6" s="12">
        <f t="shared" si="0"/>
        <v>2365.4081666666666</v>
      </c>
    </row>
    <row r="7" spans="1:7" x14ac:dyDescent="0.25">
      <c r="A7" s="11" t="s">
        <v>101</v>
      </c>
      <c r="B7" s="11"/>
      <c r="C7" s="11"/>
      <c r="D7" s="11"/>
      <c r="E7" s="11"/>
      <c r="F7" s="11"/>
      <c r="G7" s="11"/>
    </row>
    <row r="8" spans="1:7" x14ac:dyDescent="0.25">
      <c r="A8" s="10" t="s">
        <v>38</v>
      </c>
      <c r="B8" s="10"/>
      <c r="C8" s="10"/>
      <c r="D8" s="10"/>
      <c r="E8" s="10"/>
      <c r="F8" s="10"/>
      <c r="G8" s="10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RowHeight="12.75" x14ac:dyDescent="0.2"/>
  <cols>
    <col min="1" max="1" width="26.83203125" customWidth="1"/>
  </cols>
  <sheetData>
    <row r="1" spans="1:16" ht="15" x14ac:dyDescent="0.25">
      <c r="A1" s="23" t="s">
        <v>158</v>
      </c>
      <c r="B1" s="24"/>
      <c r="C1" s="24"/>
      <c r="D1" s="24"/>
      <c r="E1" s="24"/>
      <c r="F1" s="24"/>
      <c r="G1" s="24"/>
      <c r="H1" s="24"/>
      <c r="I1" s="24"/>
    </row>
    <row r="2" spans="1:16" ht="14.25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16" ht="14.25" x14ac:dyDescent="0.2">
      <c r="A3" s="168"/>
      <c r="B3" s="169">
        <v>2014</v>
      </c>
      <c r="C3" s="169">
        <v>2015</v>
      </c>
      <c r="D3" s="169">
        <v>2016</v>
      </c>
      <c r="E3" s="169">
        <v>2017</v>
      </c>
      <c r="F3" s="27"/>
      <c r="G3" s="27"/>
      <c r="H3" s="24"/>
      <c r="I3" s="24"/>
    </row>
    <row r="4" spans="1:16" ht="14.25" x14ac:dyDescent="0.2">
      <c r="A4" s="170" t="s">
        <v>165</v>
      </c>
      <c r="B4" s="171">
        <v>33.993902439024389</v>
      </c>
      <c r="C4" s="171">
        <v>26.375247524752478</v>
      </c>
      <c r="D4" s="171">
        <v>28.765819889236692</v>
      </c>
      <c r="E4" s="171">
        <v>31.057859601111243</v>
      </c>
      <c r="F4" s="27"/>
      <c r="G4" s="27"/>
      <c r="H4" s="24"/>
      <c r="I4" s="38"/>
      <c r="J4" s="17"/>
      <c r="K4" s="17"/>
      <c r="L4" s="17"/>
      <c r="M4" s="17"/>
      <c r="N4" s="17"/>
      <c r="O4" s="17"/>
      <c r="P4" s="17"/>
    </row>
    <row r="5" spans="1:16" ht="14.25" x14ac:dyDescent="0.2">
      <c r="A5" s="172">
        <v>0.5</v>
      </c>
      <c r="B5" s="171">
        <v>35.836016118028311</v>
      </c>
      <c r="C5" s="171">
        <v>31.669746797025727</v>
      </c>
      <c r="D5" s="171">
        <v>32.66877971473852</v>
      </c>
      <c r="E5" s="171">
        <v>33.857863823910137</v>
      </c>
      <c r="F5" s="27"/>
      <c r="G5" s="27"/>
      <c r="H5" s="24"/>
      <c r="I5" s="38"/>
      <c r="J5" s="17"/>
      <c r="K5" s="17"/>
      <c r="L5" s="17"/>
      <c r="M5" s="17"/>
      <c r="N5" s="17"/>
      <c r="O5" s="17"/>
      <c r="P5" s="17"/>
    </row>
    <row r="6" spans="1:16" ht="14.25" x14ac:dyDescent="0.2">
      <c r="A6" s="172">
        <v>0.6</v>
      </c>
      <c r="B6" s="171">
        <v>37.619190260958554</v>
      </c>
      <c r="C6" s="171">
        <v>36.765443246679752</v>
      </c>
      <c r="D6" s="171">
        <v>37.544617744822297</v>
      </c>
      <c r="E6" s="171">
        <v>38.399004853261481</v>
      </c>
      <c r="F6" s="27"/>
      <c r="G6" s="27"/>
      <c r="H6" s="24"/>
      <c r="I6" s="38"/>
      <c r="J6" s="17"/>
      <c r="K6" s="17"/>
      <c r="L6" s="17"/>
      <c r="M6" s="17"/>
      <c r="N6" s="17"/>
      <c r="O6" s="17"/>
      <c r="P6" s="17"/>
    </row>
    <row r="7" spans="1:16" ht="14.25" x14ac:dyDescent="0.2">
      <c r="A7" s="172" t="s">
        <v>167</v>
      </c>
      <c r="B7" s="173">
        <v>41.185538546819039</v>
      </c>
      <c r="C7" s="173">
        <v>41.336997279231007</v>
      </c>
      <c r="D7" s="173">
        <v>41.502286585365852</v>
      </c>
      <c r="E7" s="173">
        <v>41.612598788245542</v>
      </c>
      <c r="F7" s="27"/>
      <c r="G7" s="27"/>
      <c r="H7" s="24"/>
      <c r="I7" s="174"/>
      <c r="J7" s="18"/>
      <c r="K7" s="18"/>
      <c r="L7" s="18"/>
      <c r="M7" s="18"/>
      <c r="N7" s="19"/>
    </row>
    <row r="8" spans="1:16" ht="14.25" x14ac:dyDescent="0.2">
      <c r="A8" s="172">
        <v>5</v>
      </c>
      <c r="B8" s="173">
        <v>48.216792100176249</v>
      </c>
      <c r="C8" s="173">
        <v>48.046216819048148</v>
      </c>
      <c r="D8" s="173">
        <v>48.303363687419761</v>
      </c>
      <c r="E8" s="173">
        <v>50.400916380297822</v>
      </c>
      <c r="F8" s="27"/>
      <c r="G8" s="27"/>
      <c r="H8" s="24"/>
      <c r="I8" s="24"/>
    </row>
    <row r="9" spans="1:16" ht="14.25" x14ac:dyDescent="0.2">
      <c r="A9" s="172">
        <v>6</v>
      </c>
      <c r="B9" s="173">
        <v>42.930914148520856</v>
      </c>
      <c r="C9" s="173">
        <v>42.78876808091411</v>
      </c>
      <c r="D9" s="173">
        <v>43.003057137890451</v>
      </c>
      <c r="E9" s="173">
        <v>50.400916380297836</v>
      </c>
      <c r="F9" s="27"/>
      <c r="G9" s="27"/>
      <c r="H9" s="24"/>
      <c r="I9" s="24"/>
    </row>
    <row r="10" spans="1:16" ht="14.25" x14ac:dyDescent="0.2">
      <c r="A10" s="172">
        <v>7</v>
      </c>
      <c r="B10" s="173">
        <v>39.155287040195574</v>
      </c>
      <c r="C10" s="173">
        <v>39.033447553675501</v>
      </c>
      <c r="D10" s="173">
        <v>39.217123888226666</v>
      </c>
      <c r="E10" s="173">
        <v>48.499315196239699</v>
      </c>
      <c r="F10" s="27"/>
      <c r="G10" s="27"/>
      <c r="H10" s="24"/>
      <c r="I10" s="24"/>
    </row>
    <row r="11" spans="1:16" ht="14.25" x14ac:dyDescent="0.2">
      <c r="A11" s="175">
        <v>8</v>
      </c>
      <c r="B11" s="176">
        <v>36.323566708951624</v>
      </c>
      <c r="C11" s="176">
        <v>36.216957158246558</v>
      </c>
      <c r="D11" s="176">
        <v>36.377673950978824</v>
      </c>
      <c r="E11" s="176">
        <v>45.839917215190077</v>
      </c>
      <c r="F11" s="27"/>
      <c r="G11" s="27"/>
      <c r="H11" s="24"/>
      <c r="I11" s="24"/>
    </row>
    <row r="12" spans="1:16" ht="14.25" x14ac:dyDescent="0.2">
      <c r="A12" s="25"/>
      <c r="B12" s="25"/>
      <c r="C12" s="25"/>
      <c r="D12" s="25"/>
      <c r="E12" s="177" t="s">
        <v>166</v>
      </c>
      <c r="F12" s="27"/>
      <c r="G12" s="27"/>
      <c r="H12" s="24"/>
      <c r="I12" s="24"/>
    </row>
    <row r="13" spans="1:16" ht="14.25" x14ac:dyDescent="0.2">
      <c r="A13" s="24"/>
      <c r="B13" s="24"/>
      <c r="C13" s="24"/>
      <c r="D13" s="24"/>
      <c r="E13" s="24"/>
      <c r="F13" s="24"/>
      <c r="G13" s="24"/>
      <c r="H13" s="24"/>
      <c r="I13" s="24"/>
    </row>
    <row r="14" spans="1:16" ht="14.25" x14ac:dyDescent="0.2">
      <c r="A14" s="24"/>
      <c r="B14" s="24"/>
      <c r="C14" s="24"/>
      <c r="D14" s="24"/>
      <c r="E14" s="24"/>
      <c r="F14" s="24"/>
      <c r="G14" s="24"/>
      <c r="H14" s="24"/>
      <c r="I14" s="24"/>
    </row>
    <row r="15" spans="1:16" ht="14.25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16" ht="14.25" x14ac:dyDescent="0.2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4.25" x14ac:dyDescent="0.2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4.25" x14ac:dyDescent="0.2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4.25" x14ac:dyDescent="0.2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4.25" x14ac:dyDescent="0.2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4.25" x14ac:dyDescent="0.2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4.25" x14ac:dyDescent="0.2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4.25" x14ac:dyDescent="0.2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4.25" x14ac:dyDescent="0.2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4.25" x14ac:dyDescent="0.2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4.25" x14ac:dyDescent="0.2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4.25" x14ac:dyDescent="0.2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4.25" x14ac:dyDescent="0.2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4.25" x14ac:dyDescent="0.2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4.25" x14ac:dyDescent="0.2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4.25" x14ac:dyDescent="0.2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4.25" x14ac:dyDescent="0.2">
      <c r="A32" s="24"/>
      <c r="B32" s="24"/>
      <c r="C32" s="24"/>
      <c r="D32" s="24"/>
      <c r="E32" s="24"/>
      <c r="F32" s="24"/>
      <c r="G32" s="24"/>
      <c r="H32" s="24"/>
      <c r="I32" s="2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RowHeight="12.75" x14ac:dyDescent="0.2"/>
  <cols>
    <col min="1" max="1" width="14.83203125" customWidth="1"/>
    <col min="2" max="2" width="12" customWidth="1"/>
    <col min="3" max="3" width="9.6640625" customWidth="1"/>
    <col min="4" max="4" width="16" customWidth="1"/>
    <col min="5" max="5" width="20.6640625" customWidth="1"/>
    <col min="6" max="6" width="16.1640625" customWidth="1"/>
    <col min="7" max="7" width="12" customWidth="1"/>
  </cols>
  <sheetData>
    <row r="1" spans="1:10" ht="15" x14ac:dyDescent="0.25">
      <c r="A1" s="37" t="s">
        <v>159</v>
      </c>
      <c r="B1" s="33"/>
      <c r="C1" s="33"/>
      <c r="D1" s="33"/>
      <c r="E1" s="33"/>
      <c r="F1" s="33"/>
      <c r="G1" s="33"/>
      <c r="H1" s="24"/>
      <c r="I1" s="24"/>
      <c r="J1" s="24"/>
    </row>
    <row r="2" spans="1:10" ht="28.5" x14ac:dyDescent="0.2">
      <c r="A2" s="49"/>
      <c r="B2" s="179" t="s">
        <v>168</v>
      </c>
      <c r="C2" s="179" t="s">
        <v>15</v>
      </c>
      <c r="D2" s="179" t="s">
        <v>169</v>
      </c>
      <c r="E2" s="179" t="s">
        <v>170</v>
      </c>
      <c r="F2" s="179" t="s">
        <v>173</v>
      </c>
      <c r="G2" s="179" t="s">
        <v>85</v>
      </c>
      <c r="H2" s="24"/>
      <c r="I2" s="24"/>
      <c r="J2" s="24"/>
    </row>
    <row r="3" spans="1:10" ht="14.25" x14ac:dyDescent="0.2">
      <c r="A3" s="27" t="s">
        <v>54</v>
      </c>
      <c r="B3" s="94">
        <v>33.801924</v>
      </c>
      <c r="C3" s="94">
        <v>3.2318090000000002</v>
      </c>
      <c r="D3" s="94">
        <v>9.3079800000000006</v>
      </c>
      <c r="E3" s="94">
        <v>21.262135000000001</v>
      </c>
      <c r="F3" s="94">
        <v>0</v>
      </c>
      <c r="G3" s="94">
        <v>32.875102045454547</v>
      </c>
      <c r="H3" s="24"/>
      <c r="I3" s="24"/>
      <c r="J3" s="24"/>
    </row>
    <row r="4" spans="1:10" ht="14.25" x14ac:dyDescent="0.2">
      <c r="A4" s="27" t="s">
        <v>58</v>
      </c>
      <c r="B4" s="94">
        <v>38.142935999999999</v>
      </c>
      <c r="C4" s="94">
        <v>4.5608459999999997</v>
      </c>
      <c r="D4" s="94">
        <v>8.2089549999999996</v>
      </c>
      <c r="E4" s="94">
        <v>25.373134000000004</v>
      </c>
      <c r="F4" s="94">
        <v>0</v>
      </c>
      <c r="G4" s="94">
        <v>32.875102045454547</v>
      </c>
      <c r="H4" s="24"/>
      <c r="I4" s="24"/>
      <c r="J4" s="24"/>
    </row>
    <row r="5" spans="1:10" ht="14.25" x14ac:dyDescent="0.2">
      <c r="A5" s="27" t="s">
        <v>55</v>
      </c>
      <c r="B5" s="94">
        <v>46.153846000000001</v>
      </c>
      <c r="C5" s="94">
        <v>12.145749</v>
      </c>
      <c r="D5" s="94">
        <v>14.979756999999999</v>
      </c>
      <c r="E5" s="94">
        <v>19.02834</v>
      </c>
      <c r="F5" s="94">
        <v>0</v>
      </c>
      <c r="G5" s="94">
        <v>32.875102045454547</v>
      </c>
      <c r="H5" s="24"/>
      <c r="I5" s="24"/>
      <c r="J5" s="24"/>
    </row>
    <row r="6" spans="1:10" ht="14.25" x14ac:dyDescent="0.2">
      <c r="A6" s="26" t="s">
        <v>56</v>
      </c>
      <c r="B6" s="152">
        <v>34.253135</v>
      </c>
      <c r="C6" s="152">
        <v>4.8374930000000003</v>
      </c>
      <c r="D6" s="152">
        <v>15.311712999999999</v>
      </c>
      <c r="E6" s="152">
        <v>14.103929000000001</v>
      </c>
      <c r="F6" s="152">
        <v>0</v>
      </c>
      <c r="G6" s="152">
        <v>32.875102045454547</v>
      </c>
      <c r="H6" s="24"/>
      <c r="I6" s="24"/>
      <c r="J6" s="24"/>
    </row>
    <row r="7" spans="1:10" ht="14.25" x14ac:dyDescent="0.2">
      <c r="A7" s="27"/>
      <c r="B7" s="178"/>
      <c r="C7" s="178"/>
      <c r="D7" s="178"/>
      <c r="E7" s="178"/>
      <c r="F7" s="178"/>
      <c r="G7" s="178"/>
      <c r="H7" s="24"/>
      <c r="I7" s="24"/>
      <c r="J7" s="24"/>
    </row>
    <row r="8" spans="1:10" ht="14.25" x14ac:dyDescent="0.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4.25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/>
  </sheetViews>
  <sheetFormatPr defaultRowHeight="12.75" x14ac:dyDescent="0.2"/>
  <cols>
    <col min="1" max="1" width="15.5" customWidth="1"/>
    <col min="2" max="3" width="13.83203125" customWidth="1"/>
    <col min="4" max="4" width="20.33203125" customWidth="1"/>
    <col min="5" max="5" width="20.5" customWidth="1"/>
    <col min="6" max="6" width="13.83203125" customWidth="1"/>
  </cols>
  <sheetData>
    <row r="1" spans="1:8" ht="15" x14ac:dyDescent="0.25">
      <c r="A1" s="37" t="s">
        <v>191</v>
      </c>
      <c r="B1" s="33"/>
      <c r="C1" s="33"/>
      <c r="D1" s="33"/>
      <c r="E1" s="33"/>
      <c r="F1" s="33"/>
      <c r="G1" s="24"/>
      <c r="H1" s="24"/>
    </row>
    <row r="2" spans="1:8" ht="28.5" x14ac:dyDescent="0.2">
      <c r="A2" s="33"/>
      <c r="B2" s="179" t="s">
        <v>168</v>
      </c>
      <c r="C2" s="179" t="s">
        <v>15</v>
      </c>
      <c r="D2" s="179" t="s">
        <v>169</v>
      </c>
      <c r="E2" s="179" t="s">
        <v>170</v>
      </c>
      <c r="F2" s="179" t="s">
        <v>85</v>
      </c>
      <c r="G2" s="24"/>
      <c r="H2" s="24"/>
    </row>
    <row r="3" spans="1:8" ht="14.25" x14ac:dyDescent="0.2">
      <c r="A3" s="27" t="s">
        <v>54</v>
      </c>
      <c r="B3" s="34">
        <v>41.60313</v>
      </c>
      <c r="C3" s="34">
        <v>7.7352420000000004</v>
      </c>
      <c r="D3" s="34">
        <v>10.232913</v>
      </c>
      <c r="E3" s="34">
        <v>23.634975000000001</v>
      </c>
      <c r="F3" s="34">
        <v>41.526626090909083</v>
      </c>
      <c r="G3" s="24"/>
      <c r="H3" s="24"/>
    </row>
    <row r="4" spans="1:8" ht="14.25" x14ac:dyDescent="0.2">
      <c r="A4" s="27" t="s">
        <v>58</v>
      </c>
      <c r="B4" s="34">
        <v>43.362512000000002</v>
      </c>
      <c r="C4" s="34">
        <v>9.7804230000000008</v>
      </c>
      <c r="D4" s="34">
        <v>8.2089549999999996</v>
      </c>
      <c r="E4" s="34">
        <v>25.373134000000004</v>
      </c>
      <c r="F4" s="34">
        <v>41.526626090909083</v>
      </c>
      <c r="G4" s="24"/>
      <c r="H4" s="24"/>
    </row>
    <row r="5" spans="1:8" ht="14.25" x14ac:dyDescent="0.2">
      <c r="A5" s="27" t="s">
        <v>55</v>
      </c>
      <c r="B5" s="34">
        <v>46.153846000000001</v>
      </c>
      <c r="C5" s="34">
        <v>12.145749</v>
      </c>
      <c r="D5" s="34">
        <v>14.979756999999999</v>
      </c>
      <c r="E5" s="34">
        <v>19.02834</v>
      </c>
      <c r="F5" s="34">
        <v>41.526626090909083</v>
      </c>
      <c r="G5" s="24"/>
      <c r="H5" s="24"/>
    </row>
    <row r="6" spans="1:8" ht="14.25" x14ac:dyDescent="0.2">
      <c r="A6" s="26" t="s">
        <v>56</v>
      </c>
      <c r="B6" s="35">
        <v>35.633023999999999</v>
      </c>
      <c r="C6" s="35">
        <v>6.2173819999999997</v>
      </c>
      <c r="D6" s="35">
        <v>15.311712999999999</v>
      </c>
      <c r="E6" s="35">
        <v>14.103929000000001</v>
      </c>
      <c r="F6" s="35">
        <v>41.526626090909083</v>
      </c>
      <c r="G6" s="24"/>
      <c r="H6" s="24"/>
    </row>
    <row r="7" spans="1:8" ht="14.25" x14ac:dyDescent="0.2">
      <c r="A7" s="24"/>
      <c r="B7" s="24"/>
      <c r="C7" s="24"/>
      <c r="D7" s="24"/>
      <c r="E7" s="24"/>
      <c r="F7" s="24"/>
      <c r="G7" s="24"/>
      <c r="H7" s="24"/>
    </row>
    <row r="8" spans="1:8" ht="14.25" x14ac:dyDescent="0.2">
      <c r="A8" s="24"/>
      <c r="B8" s="24"/>
      <c r="C8" s="24"/>
      <c r="D8" s="24"/>
      <c r="E8" s="24"/>
      <c r="F8" s="24"/>
      <c r="G8" s="24"/>
      <c r="H8" s="24"/>
    </row>
    <row r="9" spans="1:8" ht="14.25" x14ac:dyDescent="0.2">
      <c r="A9" s="24"/>
      <c r="B9" s="24"/>
      <c r="C9" s="24"/>
      <c r="D9" s="24"/>
      <c r="E9" s="24"/>
      <c r="F9" s="24"/>
      <c r="G9" s="24"/>
      <c r="H9" s="24"/>
    </row>
    <row r="10" spans="1:8" ht="14.25" x14ac:dyDescent="0.2">
      <c r="A10" s="24"/>
      <c r="B10" s="24"/>
      <c r="C10" s="24"/>
      <c r="D10" s="24"/>
      <c r="E10" s="24"/>
      <c r="F10" s="24"/>
      <c r="G10" s="24"/>
      <c r="H10" s="24"/>
    </row>
    <row r="11" spans="1:8" ht="14.25" x14ac:dyDescent="0.2">
      <c r="A11" s="24"/>
      <c r="B11" s="24"/>
      <c r="C11" s="24"/>
      <c r="D11" s="24"/>
      <c r="E11" s="24"/>
      <c r="F11" s="24"/>
      <c r="G11" s="24"/>
      <c r="H11" s="2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6.5" x14ac:dyDescent="0.3"/>
  <cols>
    <col min="1" max="1" width="18.33203125" style="22" customWidth="1"/>
    <col min="2" max="2" width="15.5" style="22" customWidth="1"/>
    <col min="3" max="3" width="14" style="22" customWidth="1"/>
    <col min="4" max="4" width="14.83203125" style="22" customWidth="1"/>
    <col min="5" max="5" width="19.1640625" style="22" customWidth="1"/>
    <col min="6" max="6" width="12.1640625" style="22" customWidth="1"/>
    <col min="7" max="16384" width="9.33203125" style="22"/>
  </cols>
  <sheetData>
    <row r="1" spans="1:7" x14ac:dyDescent="0.3">
      <c r="A1" s="37" t="s">
        <v>160</v>
      </c>
      <c r="B1" s="33"/>
      <c r="C1" s="33"/>
      <c r="D1" s="33"/>
      <c r="E1" s="33"/>
      <c r="F1" s="33"/>
      <c r="G1" s="24"/>
    </row>
    <row r="2" spans="1:7" ht="45" x14ac:dyDescent="0.3">
      <c r="A2" s="33"/>
      <c r="B2" s="185" t="s">
        <v>168</v>
      </c>
      <c r="C2" s="185" t="s">
        <v>15</v>
      </c>
      <c r="D2" s="185" t="s">
        <v>169</v>
      </c>
      <c r="E2" s="185" t="s">
        <v>170</v>
      </c>
      <c r="F2" s="185" t="s">
        <v>85</v>
      </c>
      <c r="G2" s="24"/>
    </row>
    <row r="3" spans="1:7" x14ac:dyDescent="0.3">
      <c r="A3" s="27" t="s">
        <v>54</v>
      </c>
      <c r="B3" s="34">
        <v>45.126770999999998</v>
      </c>
      <c r="C3" s="34">
        <v>11.258883000000001</v>
      </c>
      <c r="D3" s="34">
        <v>10.232913</v>
      </c>
      <c r="E3" s="34">
        <v>23.634975000000001</v>
      </c>
      <c r="F3" s="34">
        <v>48.306297545454548</v>
      </c>
      <c r="G3" s="24"/>
    </row>
    <row r="4" spans="1:7" x14ac:dyDescent="0.3">
      <c r="A4" s="27" t="s">
        <v>58</v>
      </c>
      <c r="B4" s="34">
        <v>46.494258000000002</v>
      </c>
      <c r="C4" s="34">
        <v>12.912169</v>
      </c>
      <c r="D4" s="34">
        <v>8.2089549999999996</v>
      </c>
      <c r="E4" s="34">
        <v>25.373134000000004</v>
      </c>
      <c r="F4" s="34">
        <v>48.306297545454548</v>
      </c>
      <c r="G4" s="24"/>
    </row>
    <row r="5" spans="1:7" x14ac:dyDescent="0.3">
      <c r="A5" s="27" t="s">
        <v>55</v>
      </c>
      <c r="B5" s="34">
        <v>46.153846000000001</v>
      </c>
      <c r="C5" s="34">
        <v>12.145749</v>
      </c>
      <c r="D5" s="34">
        <v>14.979756999999999</v>
      </c>
      <c r="E5" s="34">
        <v>19.02834</v>
      </c>
      <c r="F5" s="34">
        <v>48.306297545454548</v>
      </c>
      <c r="G5" s="24"/>
    </row>
    <row r="6" spans="1:7" x14ac:dyDescent="0.3">
      <c r="A6" s="26" t="s">
        <v>56</v>
      </c>
      <c r="B6" s="35">
        <v>38.595173000000003</v>
      </c>
      <c r="C6" s="35">
        <v>9.1795310000000008</v>
      </c>
      <c r="D6" s="35">
        <v>15.311712999999999</v>
      </c>
      <c r="E6" s="35">
        <v>14.103929000000001</v>
      </c>
      <c r="F6" s="35">
        <v>48.306297545454548</v>
      </c>
      <c r="G6" s="2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4.25" x14ac:dyDescent="0.2"/>
  <cols>
    <col min="1" max="1" width="19.33203125" style="24" customWidth="1"/>
    <col min="2" max="2" width="12.5" style="24" customWidth="1"/>
    <col min="3" max="3" width="9.33203125" style="24"/>
    <col min="4" max="4" width="15.1640625" style="24" customWidth="1"/>
    <col min="5" max="5" width="21.6640625" style="24" customWidth="1"/>
    <col min="6" max="6" width="12.1640625" style="24" customWidth="1"/>
    <col min="7" max="7" width="13.1640625" style="24" customWidth="1"/>
    <col min="8" max="16384" width="9.33203125" style="24"/>
  </cols>
  <sheetData>
    <row r="1" spans="1:7" ht="15" x14ac:dyDescent="0.25">
      <c r="A1" s="37" t="s">
        <v>162</v>
      </c>
      <c r="B1" s="33"/>
      <c r="C1" s="33"/>
      <c r="D1" s="33"/>
      <c r="E1" s="33"/>
      <c r="F1" s="33"/>
      <c r="G1" s="33"/>
    </row>
    <row r="2" spans="1:7" ht="30" x14ac:dyDescent="0.2">
      <c r="A2" s="33"/>
      <c r="B2" s="28" t="s">
        <v>168</v>
      </c>
      <c r="C2" s="28" t="s">
        <v>15</v>
      </c>
      <c r="D2" s="28" t="s">
        <v>169</v>
      </c>
      <c r="E2" s="28" t="s">
        <v>170</v>
      </c>
      <c r="F2" s="29" t="s">
        <v>171</v>
      </c>
      <c r="G2" s="30" t="s">
        <v>85</v>
      </c>
    </row>
    <row r="3" spans="1:7" x14ac:dyDescent="0.2">
      <c r="A3" s="27" t="s">
        <v>54</v>
      </c>
      <c r="B3" s="31">
        <v>28.467279999999999</v>
      </c>
      <c r="C3" s="31">
        <v>0.230458</v>
      </c>
      <c r="D3" s="31">
        <v>10.232913</v>
      </c>
      <c r="E3" s="31">
        <v>23.634975000000001</v>
      </c>
      <c r="F3" s="31">
        <v>-5.6310659999999997</v>
      </c>
      <c r="G3" s="31">
        <v>18.442405590909086</v>
      </c>
    </row>
    <row r="4" spans="1:7" x14ac:dyDescent="0.2">
      <c r="A4" s="27" t="s">
        <v>58</v>
      </c>
      <c r="B4" s="31">
        <v>22.460997000000003</v>
      </c>
      <c r="C4" s="31">
        <v>-6.5296409999999998</v>
      </c>
      <c r="D4" s="31">
        <v>8.2089549999999996</v>
      </c>
      <c r="E4" s="31">
        <v>25.373134000000004</v>
      </c>
      <c r="F4" s="31">
        <v>-4.5914510000000002</v>
      </c>
      <c r="G4" s="31">
        <v>18.442405590909086</v>
      </c>
    </row>
    <row r="5" spans="1:7" x14ac:dyDescent="0.2">
      <c r="A5" s="27" t="s">
        <v>55</v>
      </c>
      <c r="B5" s="31">
        <v>22.001105000000003</v>
      </c>
      <c r="C5" s="31">
        <v>0</v>
      </c>
      <c r="D5" s="31">
        <v>14.968086</v>
      </c>
      <c r="E5" s="31">
        <v>19.02834</v>
      </c>
      <c r="F5" s="31">
        <v>-11.995321000000001</v>
      </c>
      <c r="G5" s="31">
        <v>18.442405590909086</v>
      </c>
    </row>
    <row r="6" spans="1:7" x14ac:dyDescent="0.2">
      <c r="A6" s="26" t="s">
        <v>56</v>
      </c>
      <c r="B6" s="32">
        <v>-20.572330999999998</v>
      </c>
      <c r="C6" s="32">
        <v>-1.6524859999999999</v>
      </c>
      <c r="D6" s="32">
        <v>15.311712999999999</v>
      </c>
      <c r="E6" s="32">
        <v>14.103929000000001</v>
      </c>
      <c r="F6" s="32">
        <v>-48.335487000000001</v>
      </c>
      <c r="G6" s="32">
        <v>18.442405590909086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RowHeight="14.25" x14ac:dyDescent="0.2"/>
  <cols>
    <col min="1" max="1" width="23.33203125" style="24" customWidth="1"/>
    <col min="2" max="3" width="9.33203125" style="24"/>
    <col min="4" max="4" width="18.33203125" style="24" customWidth="1"/>
    <col min="5" max="5" width="21.33203125" style="24" customWidth="1"/>
    <col min="6" max="6" width="16.1640625" style="24" customWidth="1"/>
    <col min="7" max="8" width="10.6640625" style="24" customWidth="1"/>
    <col min="9" max="16384" width="9.33203125" style="24"/>
  </cols>
  <sheetData>
    <row r="1" spans="1:8" ht="15" x14ac:dyDescent="0.25">
      <c r="A1" s="37" t="s">
        <v>161</v>
      </c>
      <c r="B1" s="33"/>
      <c r="C1" s="33"/>
      <c r="D1" s="33"/>
      <c r="E1" s="33"/>
      <c r="F1" s="33"/>
      <c r="G1" s="33"/>
      <c r="H1" s="33"/>
    </row>
    <row r="2" spans="1:8" ht="28.5" x14ac:dyDescent="0.2">
      <c r="A2" s="33"/>
      <c r="B2" s="179" t="s">
        <v>168</v>
      </c>
      <c r="C2" s="179" t="s">
        <v>15</v>
      </c>
      <c r="D2" s="179" t="s">
        <v>169</v>
      </c>
      <c r="E2" s="179" t="s">
        <v>170</v>
      </c>
      <c r="F2" s="180" t="s">
        <v>171</v>
      </c>
      <c r="G2" s="181" t="s">
        <v>85</v>
      </c>
      <c r="H2" s="181" t="s">
        <v>172</v>
      </c>
    </row>
    <row r="3" spans="1:8" x14ac:dyDescent="0.2">
      <c r="A3" s="27" t="s">
        <v>54</v>
      </c>
      <c r="B3" s="34">
        <v>34.395963999999999</v>
      </c>
      <c r="C3" s="34">
        <v>4.3008899999999999</v>
      </c>
      <c r="D3" s="34">
        <v>10.232913</v>
      </c>
      <c r="E3" s="34">
        <v>23.634975000000001</v>
      </c>
      <c r="F3" s="34">
        <v>-3.7728139999999999</v>
      </c>
      <c r="G3" s="34">
        <v>30.919858727272732</v>
      </c>
      <c r="H3" s="34">
        <v>26.784275999999995</v>
      </c>
    </row>
    <row r="4" spans="1:8" x14ac:dyDescent="0.2">
      <c r="A4" s="27" t="s">
        <v>58</v>
      </c>
      <c r="B4" s="34">
        <v>31.080958000000003</v>
      </c>
      <c r="C4" s="34">
        <v>0.57514100000000001</v>
      </c>
      <c r="D4" s="34">
        <v>8.2089549999999996</v>
      </c>
      <c r="E4" s="34">
        <v>25.373134000000004</v>
      </c>
      <c r="F4" s="34">
        <v>-3.0762719999999999</v>
      </c>
      <c r="G4" s="34">
        <v>30.919858727272732</v>
      </c>
      <c r="H4" s="34">
        <v>26.784275999999995</v>
      </c>
    </row>
    <row r="5" spans="1:8" x14ac:dyDescent="0.2">
      <c r="A5" s="27" t="s">
        <v>55</v>
      </c>
      <c r="B5" s="34">
        <v>29.971509999999995</v>
      </c>
      <c r="C5" s="34">
        <v>4.0002779999999998</v>
      </c>
      <c r="D5" s="34">
        <v>14.979756999999999</v>
      </c>
      <c r="E5" s="34">
        <v>19.02834</v>
      </c>
      <c r="F5" s="34">
        <v>-8.0368650000000006</v>
      </c>
      <c r="G5" s="34">
        <v>30.919858727272732</v>
      </c>
      <c r="H5" s="34">
        <v>26.784275999999995</v>
      </c>
    </row>
    <row r="6" spans="1:8" x14ac:dyDescent="0.2">
      <c r="A6" s="26" t="s">
        <v>56</v>
      </c>
      <c r="B6" s="35">
        <v>20.418579999999999</v>
      </c>
      <c r="C6" s="35">
        <v>1.399934</v>
      </c>
      <c r="D6" s="35">
        <v>15.311712999999999</v>
      </c>
      <c r="E6" s="35">
        <v>14.103929000000001</v>
      </c>
      <c r="F6" s="35">
        <v>-10.396996</v>
      </c>
      <c r="G6" s="35">
        <v>30.919858727272732</v>
      </c>
      <c r="H6" s="35">
        <v>26.784275999999995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N15" sqref="N15"/>
    </sheetView>
  </sheetViews>
  <sheetFormatPr defaultRowHeight="14.25" x14ac:dyDescent="0.2"/>
  <cols>
    <col min="1" max="1" width="19.83203125" style="24" customWidth="1"/>
    <col min="2" max="2" width="14.1640625" style="24" customWidth="1"/>
    <col min="3" max="3" width="9.33203125" style="24"/>
    <col min="4" max="4" width="15.83203125" style="24" customWidth="1"/>
    <col min="5" max="5" width="21.1640625" style="24" customWidth="1"/>
    <col min="6" max="6" width="12.6640625" style="24" customWidth="1"/>
    <col min="7" max="16384" width="9.33203125" style="24"/>
  </cols>
  <sheetData>
    <row r="1" spans="1:7" ht="15" x14ac:dyDescent="0.25">
      <c r="A1" s="37" t="s">
        <v>163</v>
      </c>
      <c r="B1" s="33"/>
      <c r="C1" s="33"/>
      <c r="D1" s="33"/>
      <c r="E1" s="33"/>
      <c r="F1" s="33"/>
      <c r="G1" s="33"/>
    </row>
    <row r="2" spans="1:7" ht="30" x14ac:dyDescent="0.2">
      <c r="A2" s="33"/>
      <c r="B2" s="28" t="s">
        <v>168</v>
      </c>
      <c r="C2" s="28" t="s">
        <v>15</v>
      </c>
      <c r="D2" s="28" t="s">
        <v>169</v>
      </c>
      <c r="E2" s="28" t="s">
        <v>170</v>
      </c>
      <c r="F2" s="29" t="s">
        <v>171</v>
      </c>
      <c r="G2" s="30" t="s">
        <v>85</v>
      </c>
    </row>
    <row r="3" spans="1:7" x14ac:dyDescent="0.2">
      <c r="A3" s="27" t="s">
        <v>54</v>
      </c>
      <c r="B3" s="34">
        <v>29.566106999999995</v>
      </c>
      <c r="C3" s="34">
        <v>-0.52896699999999996</v>
      </c>
      <c r="D3" s="34">
        <v>10.232913</v>
      </c>
      <c r="E3" s="34">
        <v>23.634975000000001</v>
      </c>
      <c r="F3" s="34">
        <v>-3.7728139999999999</v>
      </c>
      <c r="G3" s="34">
        <v>28.447435863636368</v>
      </c>
    </row>
    <row r="4" spans="1:7" x14ac:dyDescent="0.2">
      <c r="A4" s="27" t="s">
        <v>58</v>
      </c>
      <c r="B4" s="34">
        <v>25.861381000000002</v>
      </c>
      <c r="C4" s="34">
        <v>-4.6444359999999998</v>
      </c>
      <c r="D4" s="34">
        <v>8.2089549999999996</v>
      </c>
      <c r="E4" s="34">
        <v>25.373134000000004</v>
      </c>
      <c r="F4" s="34">
        <v>-3.0762719999999999</v>
      </c>
      <c r="G4" s="34">
        <v>28.447435863636368</v>
      </c>
    </row>
    <row r="5" spans="1:7" x14ac:dyDescent="0.2">
      <c r="A5" s="27" t="s">
        <v>55</v>
      </c>
      <c r="B5" s="34">
        <v>30.786056999999996</v>
      </c>
      <c r="C5" s="34">
        <v>4.0002779999999998</v>
      </c>
      <c r="D5" s="34">
        <v>14.979756999999999</v>
      </c>
      <c r="E5" s="34">
        <v>19.02834</v>
      </c>
      <c r="F5" s="34">
        <v>-7.2223179999999996</v>
      </c>
      <c r="G5" s="34">
        <v>28.447435863636368</v>
      </c>
    </row>
    <row r="6" spans="1:7" x14ac:dyDescent="0.2">
      <c r="A6" s="26" t="s">
        <v>56</v>
      </c>
      <c r="B6" s="35">
        <v>10.021583</v>
      </c>
      <c r="C6" s="35">
        <v>1.399934</v>
      </c>
      <c r="D6" s="35">
        <v>15.311712999999999</v>
      </c>
      <c r="E6" s="35">
        <v>14.103929000000001</v>
      </c>
      <c r="F6" s="35">
        <v>-20.793993</v>
      </c>
      <c r="G6" s="35">
        <v>28.447435863636368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RowHeight="14.25" x14ac:dyDescent="0.2"/>
  <cols>
    <col min="1" max="1" width="41.5" style="100" customWidth="1"/>
    <col min="2" max="2" width="12.1640625" style="100" customWidth="1"/>
    <col min="3" max="14" width="10.5" style="100" bestFit="1" customWidth="1"/>
    <col min="15" max="16384" width="9.33203125" style="100"/>
  </cols>
  <sheetData>
    <row r="1" spans="1:14" ht="15" x14ac:dyDescent="0.25">
      <c r="A1" s="98" t="s">
        <v>210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03" customFormat="1" ht="15" x14ac:dyDescent="0.25">
      <c r="A2" s="101"/>
      <c r="B2" s="102">
        <v>2005</v>
      </c>
      <c r="C2" s="102">
        <v>2006</v>
      </c>
      <c r="D2" s="102">
        <v>2007</v>
      </c>
      <c r="E2" s="102">
        <v>2008</v>
      </c>
      <c r="F2" s="102">
        <v>2009</v>
      </c>
      <c r="G2" s="102">
        <v>2010</v>
      </c>
      <c r="H2" s="102">
        <v>2011</v>
      </c>
      <c r="I2" s="102">
        <v>2012</v>
      </c>
      <c r="J2" s="102">
        <v>2013</v>
      </c>
      <c r="K2" s="102">
        <v>2014</v>
      </c>
      <c r="L2" s="102">
        <v>2015</v>
      </c>
      <c r="M2" s="102">
        <v>2016</v>
      </c>
      <c r="N2" s="102">
        <v>2017</v>
      </c>
    </row>
    <row r="3" spans="1:14" x14ac:dyDescent="0.2">
      <c r="A3" s="104" t="s">
        <v>39</v>
      </c>
      <c r="B3" s="111">
        <v>9417.8000000000011</v>
      </c>
      <c r="C3" s="111">
        <v>9824.9</v>
      </c>
      <c r="D3" s="111">
        <v>10967.4</v>
      </c>
      <c r="E3" s="111">
        <v>11680.199999999999</v>
      </c>
      <c r="F3" s="111">
        <v>10368.700000000001</v>
      </c>
      <c r="G3" s="111">
        <v>10591.2</v>
      </c>
      <c r="H3" s="111">
        <v>11431</v>
      </c>
      <c r="I3" s="111">
        <v>11391</v>
      </c>
      <c r="J3" s="111">
        <v>12346.8</v>
      </c>
      <c r="K3" s="111">
        <v>13252</v>
      </c>
      <c r="L3" s="112">
        <v>14302.1</v>
      </c>
      <c r="M3" s="112">
        <v>14587.199999999999</v>
      </c>
      <c r="N3" s="112">
        <v>15344.2</v>
      </c>
    </row>
    <row r="4" spans="1:14" x14ac:dyDescent="0.2">
      <c r="A4" s="104" t="s">
        <v>40</v>
      </c>
      <c r="B4" s="111">
        <v>6361.1</v>
      </c>
      <c r="C4" s="111">
        <v>6607.5</v>
      </c>
      <c r="D4" s="111">
        <v>7346.2</v>
      </c>
      <c r="E4" s="111">
        <v>8081.2</v>
      </c>
      <c r="F4" s="111">
        <v>8042.9</v>
      </c>
      <c r="G4" s="111">
        <v>8323.9</v>
      </c>
      <c r="H4" s="111">
        <v>8721.9</v>
      </c>
      <c r="I4" s="111">
        <v>9107.7000000000007</v>
      </c>
      <c r="J4" s="111">
        <v>10006.799999999999</v>
      </c>
      <c r="K4" s="111">
        <v>10360.1</v>
      </c>
      <c r="L4" s="112">
        <v>11042.3</v>
      </c>
      <c r="M4" s="112">
        <v>11617.1</v>
      </c>
      <c r="N4" s="112">
        <v>12533.6</v>
      </c>
    </row>
    <row r="5" spans="1:14" x14ac:dyDescent="0.2">
      <c r="A5" s="104" t="s">
        <v>41</v>
      </c>
      <c r="B5" s="111">
        <v>960.8</v>
      </c>
      <c r="C5" s="111">
        <v>867</v>
      </c>
      <c r="D5" s="111">
        <v>959.2</v>
      </c>
      <c r="E5" s="111">
        <v>851.4</v>
      </c>
      <c r="F5" s="111">
        <v>860.6</v>
      </c>
      <c r="G5" s="111">
        <v>641.20000000000005</v>
      </c>
      <c r="H5" s="111">
        <v>663</v>
      </c>
      <c r="I5" s="111">
        <v>826.3</v>
      </c>
      <c r="J5" s="111">
        <v>669.1</v>
      </c>
      <c r="K5" s="111">
        <v>552.20000000000005</v>
      </c>
      <c r="L5" s="112">
        <v>633.29999999999995</v>
      </c>
      <c r="M5" s="112">
        <v>617.4</v>
      </c>
      <c r="N5" s="112">
        <v>656.5</v>
      </c>
    </row>
    <row r="6" spans="1:14" x14ac:dyDescent="0.2">
      <c r="A6" s="104" t="s">
        <v>42</v>
      </c>
      <c r="B6" s="111">
        <v>1415.1</v>
      </c>
      <c r="C6" s="111">
        <v>1581.5</v>
      </c>
      <c r="D6" s="111">
        <v>1873.1</v>
      </c>
      <c r="E6" s="111">
        <v>1705.8</v>
      </c>
      <c r="F6" s="111">
        <v>2050.1</v>
      </c>
      <c r="G6" s="111">
        <v>2201.9</v>
      </c>
      <c r="H6" s="111">
        <v>2526.6</v>
      </c>
      <c r="I6" s="111">
        <v>2929.5</v>
      </c>
      <c r="J6" s="111">
        <v>3233.4</v>
      </c>
      <c r="K6" s="111">
        <v>3290.2</v>
      </c>
      <c r="L6" s="112">
        <v>3482.3</v>
      </c>
      <c r="M6" s="112">
        <v>3555.7</v>
      </c>
      <c r="N6" s="112">
        <v>3597.7</v>
      </c>
    </row>
    <row r="7" spans="1:14" x14ac:dyDescent="0.2">
      <c r="A7" s="104" t="s">
        <v>43</v>
      </c>
      <c r="B7" s="111">
        <v>444.5</v>
      </c>
      <c r="C7" s="111">
        <v>910.5</v>
      </c>
      <c r="D7" s="111">
        <v>538.5</v>
      </c>
      <c r="E7" s="111">
        <v>1318.1</v>
      </c>
      <c r="F7" s="111">
        <v>1905.3</v>
      </c>
      <c r="G7" s="111">
        <v>1664.1999999999998</v>
      </c>
      <c r="H7" s="111">
        <v>2464.6</v>
      </c>
      <c r="I7" s="111">
        <v>2125.9</v>
      </c>
      <c r="J7" s="111">
        <v>2463</v>
      </c>
      <c r="K7" s="111">
        <v>2472.9</v>
      </c>
      <c r="L7" s="112">
        <v>4073</v>
      </c>
      <c r="M7" s="112">
        <v>1516.7</v>
      </c>
      <c r="N7" s="112">
        <v>1334.1</v>
      </c>
    </row>
    <row r="8" spans="1:14" s="103" customFormat="1" ht="15" x14ac:dyDescent="0.25">
      <c r="A8" s="101" t="s">
        <v>1</v>
      </c>
      <c r="B8" s="113">
        <f t="shared" ref="B8:N8" si="0">SUM(B3:B7)</f>
        <v>18599.3</v>
      </c>
      <c r="C8" s="113">
        <f t="shared" si="0"/>
        <v>19791.400000000001</v>
      </c>
      <c r="D8" s="113">
        <f t="shared" si="0"/>
        <v>21684.399999999998</v>
      </c>
      <c r="E8" s="113">
        <f t="shared" si="0"/>
        <v>23636.699999999997</v>
      </c>
      <c r="F8" s="113">
        <f t="shared" si="0"/>
        <v>23227.599999999995</v>
      </c>
      <c r="G8" s="113">
        <f t="shared" si="0"/>
        <v>23422.400000000001</v>
      </c>
      <c r="H8" s="113">
        <f t="shared" si="0"/>
        <v>25807.1</v>
      </c>
      <c r="I8" s="113">
        <f t="shared" si="0"/>
        <v>26380.400000000001</v>
      </c>
      <c r="J8" s="113">
        <f t="shared" si="0"/>
        <v>28719.1</v>
      </c>
      <c r="K8" s="113">
        <f t="shared" si="0"/>
        <v>29927.4</v>
      </c>
      <c r="L8" s="113">
        <f t="shared" si="0"/>
        <v>33533</v>
      </c>
      <c r="M8" s="113">
        <f t="shared" si="0"/>
        <v>31894.100000000002</v>
      </c>
      <c r="N8" s="113">
        <f t="shared" si="0"/>
        <v>33466.100000000006</v>
      </c>
    </row>
    <row r="9" spans="1:14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">
      <c r="A10" s="116" t="s">
        <v>2</v>
      </c>
      <c r="B10" s="117">
        <f t="shared" ref="B10:N10" si="1">B4+B3</f>
        <v>15778.900000000001</v>
      </c>
      <c r="C10" s="117">
        <f t="shared" si="1"/>
        <v>16432.400000000001</v>
      </c>
      <c r="D10" s="117">
        <f t="shared" si="1"/>
        <v>18313.599999999999</v>
      </c>
      <c r="E10" s="117">
        <f t="shared" si="1"/>
        <v>19761.399999999998</v>
      </c>
      <c r="F10" s="117">
        <f t="shared" si="1"/>
        <v>18411.599999999999</v>
      </c>
      <c r="G10" s="117">
        <f t="shared" si="1"/>
        <v>18915.099999999999</v>
      </c>
      <c r="H10" s="117">
        <f t="shared" si="1"/>
        <v>20152.900000000001</v>
      </c>
      <c r="I10" s="117">
        <f t="shared" si="1"/>
        <v>20498.7</v>
      </c>
      <c r="J10" s="117">
        <f t="shared" si="1"/>
        <v>22353.599999999999</v>
      </c>
      <c r="K10" s="117">
        <f t="shared" si="1"/>
        <v>23612.1</v>
      </c>
      <c r="L10" s="117">
        <f t="shared" si="1"/>
        <v>25344.400000000001</v>
      </c>
      <c r="M10" s="117">
        <f t="shared" si="1"/>
        <v>26204.3</v>
      </c>
      <c r="N10" s="117">
        <f t="shared" si="1"/>
        <v>27877.800000000003</v>
      </c>
    </row>
    <row r="11" spans="1:14" x14ac:dyDescent="0.2">
      <c r="A11" s="114" t="s">
        <v>3</v>
      </c>
      <c r="B11" s="115">
        <f t="shared" ref="B11:N11" si="2">B10/B8</f>
        <v>0.84835988451178279</v>
      </c>
      <c r="C11" s="115">
        <f t="shared" si="2"/>
        <v>0.83027981850702837</v>
      </c>
      <c r="D11" s="115">
        <f t="shared" si="2"/>
        <v>0.84455184372175396</v>
      </c>
      <c r="E11" s="115">
        <f t="shared" si="2"/>
        <v>0.83604733317256641</v>
      </c>
      <c r="F11" s="115">
        <f t="shared" si="2"/>
        <v>0.79266045566481269</v>
      </c>
      <c r="G11" s="115">
        <f t="shared" si="2"/>
        <v>0.80756455358972601</v>
      </c>
      <c r="H11" s="115">
        <f t="shared" si="2"/>
        <v>0.78090525475547434</v>
      </c>
      <c r="I11" s="115">
        <f t="shared" si="2"/>
        <v>0.77704280450637597</v>
      </c>
      <c r="J11" s="115">
        <f t="shared" si="2"/>
        <v>0.77835308209519094</v>
      </c>
      <c r="K11" s="115">
        <f t="shared" si="2"/>
        <v>0.78897932997854803</v>
      </c>
      <c r="L11" s="115">
        <f t="shared" si="2"/>
        <v>0.75580472966928103</v>
      </c>
      <c r="M11" s="115">
        <f t="shared" si="2"/>
        <v>0.82160336864811978</v>
      </c>
      <c r="N11" s="115">
        <f t="shared" si="2"/>
        <v>0.83301609688610256</v>
      </c>
    </row>
    <row r="13" spans="1:14" ht="15" x14ac:dyDescent="0.25">
      <c r="A13" s="101" t="s">
        <v>47</v>
      </c>
      <c r="B13" s="102">
        <v>2005</v>
      </c>
      <c r="C13" s="102">
        <v>2006</v>
      </c>
      <c r="D13" s="102">
        <v>2007</v>
      </c>
      <c r="E13" s="102">
        <v>2008</v>
      </c>
      <c r="F13" s="102">
        <v>2009</v>
      </c>
      <c r="G13" s="102">
        <v>2010</v>
      </c>
      <c r="H13" s="102">
        <v>2011</v>
      </c>
      <c r="I13" s="102">
        <v>2012</v>
      </c>
      <c r="J13" s="102">
        <v>2013</v>
      </c>
      <c r="K13" s="102">
        <v>2014</v>
      </c>
      <c r="L13" s="102">
        <v>2015</v>
      </c>
      <c r="M13" s="102">
        <v>2016</v>
      </c>
      <c r="N13" s="102">
        <v>2017</v>
      </c>
    </row>
    <row r="14" spans="1:14" x14ac:dyDescent="0.2">
      <c r="A14" s="104" t="s">
        <v>39</v>
      </c>
      <c r="B14" s="105">
        <f t="shared" ref="B14:N14" si="3">+B3/B$8*100</f>
        <v>50.635238960606053</v>
      </c>
      <c r="C14" s="105">
        <f t="shared" si="3"/>
        <v>49.642268864254163</v>
      </c>
      <c r="D14" s="105">
        <f t="shared" si="3"/>
        <v>50.577373595764698</v>
      </c>
      <c r="E14" s="105">
        <f t="shared" si="3"/>
        <v>49.415527548261821</v>
      </c>
      <c r="F14" s="105">
        <f t="shared" si="3"/>
        <v>44.63956672234756</v>
      </c>
      <c r="G14" s="105">
        <f t="shared" si="3"/>
        <v>45.21825261288339</v>
      </c>
      <c r="H14" s="105">
        <f t="shared" si="3"/>
        <v>44.294012112945666</v>
      </c>
      <c r="I14" s="105">
        <f t="shared" si="3"/>
        <v>43.179784991887914</v>
      </c>
      <c r="J14" s="105">
        <f t="shared" si="3"/>
        <v>42.99159792611885</v>
      </c>
      <c r="K14" s="105">
        <f t="shared" si="3"/>
        <v>44.280492124274076</v>
      </c>
      <c r="L14" s="105">
        <f t="shared" si="3"/>
        <v>42.650821578743333</v>
      </c>
      <c r="M14" s="105">
        <f t="shared" si="3"/>
        <v>45.736358762278911</v>
      </c>
      <c r="N14" s="105">
        <f t="shared" si="3"/>
        <v>45.849979531525925</v>
      </c>
    </row>
    <row r="15" spans="1:14" x14ac:dyDescent="0.2">
      <c r="A15" s="104" t="s">
        <v>40</v>
      </c>
      <c r="B15" s="105">
        <f t="shared" ref="B15:N15" si="4">+B4/B$8*100</f>
        <v>34.200749490572228</v>
      </c>
      <c r="C15" s="105">
        <f t="shared" si="4"/>
        <v>33.385712986448659</v>
      </c>
      <c r="D15" s="105">
        <f t="shared" si="4"/>
        <v>33.877810776410691</v>
      </c>
      <c r="E15" s="105">
        <f t="shared" si="4"/>
        <v>34.189205768994832</v>
      </c>
      <c r="F15" s="105">
        <f t="shared" si="4"/>
        <v>34.626478844133707</v>
      </c>
      <c r="G15" s="105">
        <f t="shared" si="4"/>
        <v>35.538202746089212</v>
      </c>
      <c r="H15" s="105">
        <f t="shared" si="4"/>
        <v>33.796513362601765</v>
      </c>
      <c r="I15" s="105">
        <f t="shared" si="4"/>
        <v>34.524495458749676</v>
      </c>
      <c r="J15" s="105">
        <f t="shared" si="4"/>
        <v>34.843710283400249</v>
      </c>
      <c r="K15" s="105">
        <f t="shared" si="4"/>
        <v>34.617440873580726</v>
      </c>
      <c r="L15" s="105">
        <f t="shared" si="4"/>
        <v>32.929651388184773</v>
      </c>
      <c r="M15" s="105">
        <f t="shared" si="4"/>
        <v>36.42397810253307</v>
      </c>
      <c r="N15" s="105">
        <f t="shared" si="4"/>
        <v>37.451630157084324</v>
      </c>
    </row>
    <row r="16" spans="1:14" x14ac:dyDescent="0.2">
      <c r="A16" s="104" t="s">
        <v>41</v>
      </c>
      <c r="B16" s="105">
        <f t="shared" ref="B16:N16" si="5">+B5/B$8*100</f>
        <v>5.1657858091433546</v>
      </c>
      <c r="C16" s="105">
        <f t="shared" si="5"/>
        <v>4.3806906029891772</v>
      </c>
      <c r="D16" s="105">
        <f t="shared" si="5"/>
        <v>4.4234564940694696</v>
      </c>
      <c r="E16" s="105">
        <f t="shared" si="5"/>
        <v>3.6020256634809429</v>
      </c>
      <c r="F16" s="105">
        <f t="shared" si="5"/>
        <v>3.7050749969863448</v>
      </c>
      <c r="G16" s="105">
        <f t="shared" si="5"/>
        <v>2.737550379124257</v>
      </c>
      <c r="H16" s="105">
        <f t="shared" si="5"/>
        <v>2.5690604523561347</v>
      </c>
      <c r="I16" s="105">
        <f t="shared" si="5"/>
        <v>3.1322497005352452</v>
      </c>
      <c r="J16" s="105">
        <f t="shared" si="5"/>
        <v>2.3298083853602658</v>
      </c>
      <c r="K16" s="105">
        <f t="shared" si="5"/>
        <v>1.8451318858303762</v>
      </c>
      <c r="L16" s="105">
        <f t="shared" si="5"/>
        <v>1.8885873617033966</v>
      </c>
      <c r="M16" s="105">
        <f t="shared" si="5"/>
        <v>1.9357812259947764</v>
      </c>
      <c r="N16" s="105">
        <f t="shared" si="5"/>
        <v>1.9616866022631856</v>
      </c>
    </row>
    <row r="17" spans="1:14" x14ac:dyDescent="0.2">
      <c r="A17" s="104" t="s">
        <v>42</v>
      </c>
      <c r="B17" s="105">
        <f t="shared" ref="B17:N17" si="6">+B6/B$8*100</f>
        <v>7.608350851913781</v>
      </c>
      <c r="C17" s="105">
        <f t="shared" si="6"/>
        <v>7.990844508220742</v>
      </c>
      <c r="D17" s="105">
        <f t="shared" si="6"/>
        <v>8.6380070465403698</v>
      </c>
      <c r="E17" s="105">
        <f t="shared" si="6"/>
        <v>7.2167434540354627</v>
      </c>
      <c r="F17" s="105">
        <f t="shared" si="6"/>
        <v>8.82613787046445</v>
      </c>
      <c r="G17" s="105">
        <f t="shared" si="6"/>
        <v>9.400829974725049</v>
      </c>
      <c r="H17" s="105">
        <f t="shared" si="6"/>
        <v>9.7903290179834244</v>
      </c>
      <c r="I17" s="105">
        <f t="shared" si="6"/>
        <v>11.104835408106018</v>
      </c>
      <c r="J17" s="105">
        <f t="shared" si="6"/>
        <v>11.25870936066938</v>
      </c>
      <c r="K17" s="105">
        <f t="shared" si="6"/>
        <v>10.993938664902396</v>
      </c>
      <c r="L17" s="105">
        <f t="shared" si="6"/>
        <v>10.384695672919214</v>
      </c>
      <c r="M17" s="105">
        <f t="shared" si="6"/>
        <v>11.148456924634962</v>
      </c>
      <c r="N17" s="105">
        <f t="shared" si="6"/>
        <v>10.75028162827458</v>
      </c>
    </row>
    <row r="18" spans="1:14" x14ac:dyDescent="0.2">
      <c r="A18" s="104" t="s">
        <v>43</v>
      </c>
      <c r="B18" s="105">
        <f t="shared" ref="B18:N18" si="7">+B7/B$8*100</f>
        <v>2.3898748877645932</v>
      </c>
      <c r="C18" s="105">
        <f t="shared" si="7"/>
        <v>4.6004830380872495</v>
      </c>
      <c r="D18" s="105">
        <f t="shared" si="7"/>
        <v>2.4833520872147719</v>
      </c>
      <c r="E18" s="105">
        <f t="shared" si="7"/>
        <v>5.5764975652269566</v>
      </c>
      <c r="F18" s="105">
        <f t="shared" si="7"/>
        <v>8.2027415660679566</v>
      </c>
      <c r="G18" s="105">
        <f t="shared" si="7"/>
        <v>7.1051642871780851</v>
      </c>
      <c r="H18" s="105">
        <f t="shared" si="7"/>
        <v>9.5500850541130156</v>
      </c>
      <c r="I18" s="105">
        <f t="shared" si="7"/>
        <v>8.058634440721141</v>
      </c>
      <c r="J18" s="105">
        <f t="shared" si="7"/>
        <v>8.5761740444512533</v>
      </c>
      <c r="K18" s="105">
        <f t="shared" si="7"/>
        <v>8.2629964514124179</v>
      </c>
      <c r="L18" s="105">
        <f t="shared" si="7"/>
        <v>12.146243998449288</v>
      </c>
      <c r="M18" s="105">
        <f t="shared" si="7"/>
        <v>4.7554249845582719</v>
      </c>
      <c r="N18" s="105">
        <f t="shared" si="7"/>
        <v>3.9864220808519661</v>
      </c>
    </row>
    <row r="19" spans="1:14" ht="15" x14ac:dyDescent="0.25">
      <c r="A19" s="101" t="s">
        <v>1</v>
      </c>
      <c r="B19" s="113">
        <f t="shared" ref="B19:N19" si="8">SUM(B14:B18)</f>
        <v>100.00000000000001</v>
      </c>
      <c r="C19" s="113">
        <f t="shared" si="8"/>
        <v>99.999999999999986</v>
      </c>
      <c r="D19" s="113">
        <f t="shared" si="8"/>
        <v>99.999999999999986</v>
      </c>
      <c r="E19" s="113">
        <f t="shared" si="8"/>
        <v>100.00000000000003</v>
      </c>
      <c r="F19" s="113">
        <f t="shared" si="8"/>
        <v>100.00000000000001</v>
      </c>
      <c r="G19" s="113">
        <f t="shared" si="8"/>
        <v>99.999999999999986</v>
      </c>
      <c r="H19" s="113">
        <f t="shared" si="8"/>
        <v>100</v>
      </c>
      <c r="I19" s="113">
        <f t="shared" si="8"/>
        <v>99.999999999999972</v>
      </c>
      <c r="J19" s="113">
        <f t="shared" si="8"/>
        <v>100</v>
      </c>
      <c r="K19" s="113">
        <f t="shared" si="8"/>
        <v>100</v>
      </c>
      <c r="L19" s="113">
        <f t="shared" si="8"/>
        <v>100.00000000000001</v>
      </c>
      <c r="M19" s="113">
        <f t="shared" si="8"/>
        <v>99.999999999999986</v>
      </c>
      <c r="N19" s="113">
        <f t="shared" si="8"/>
        <v>99.999999999999986</v>
      </c>
    </row>
    <row r="22" spans="1:14" x14ac:dyDescent="0.2">
      <c r="A22" s="109" t="s">
        <v>4</v>
      </c>
    </row>
    <row r="23" spans="1:14" x14ac:dyDescent="0.2">
      <c r="A23" s="110" t="s">
        <v>38</v>
      </c>
    </row>
  </sheetData>
  <hyperlinks>
    <hyperlink ref="A22" r:id="rId1" display="Zdroj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N15" sqref="N15"/>
    </sheetView>
  </sheetViews>
  <sheetFormatPr defaultRowHeight="14.25" x14ac:dyDescent="0.2"/>
  <cols>
    <col min="1" max="1" width="47.33203125" style="24" bestFit="1" customWidth="1"/>
    <col min="2" max="16384" width="9.33203125" style="24"/>
  </cols>
  <sheetData>
    <row r="1" spans="1:14" ht="15" x14ac:dyDescent="0.25">
      <c r="A1" s="37" t="s">
        <v>193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33"/>
      <c r="B2" s="46" t="s">
        <v>69</v>
      </c>
      <c r="C2" s="46" t="s">
        <v>70</v>
      </c>
      <c r="D2" s="46" t="s">
        <v>71</v>
      </c>
      <c r="E2" s="46" t="s">
        <v>72</v>
      </c>
      <c r="F2" s="46" t="s">
        <v>73</v>
      </c>
      <c r="G2" s="46" t="s">
        <v>74</v>
      </c>
      <c r="H2" s="46" t="s">
        <v>75</v>
      </c>
      <c r="I2" s="46" t="s">
        <v>76</v>
      </c>
      <c r="J2" s="46" t="s">
        <v>77</v>
      </c>
      <c r="K2" s="46" t="s">
        <v>78</v>
      </c>
      <c r="L2" s="46" t="s">
        <v>79</v>
      </c>
      <c r="M2" s="46" t="s">
        <v>80</v>
      </c>
      <c r="N2" s="46" t="s">
        <v>81</v>
      </c>
    </row>
    <row r="3" spans="1:14" x14ac:dyDescent="0.2">
      <c r="A3" s="24" t="s">
        <v>192</v>
      </c>
      <c r="B3" s="44">
        <v>37.400000000000006</v>
      </c>
      <c r="C3" s="44">
        <v>36</v>
      </c>
      <c r="D3" s="44">
        <v>35.900000000000006</v>
      </c>
      <c r="E3" s="44">
        <v>34.1</v>
      </c>
      <c r="F3" s="44">
        <v>34.000000000000007</v>
      </c>
      <c r="G3" s="44">
        <v>33.700000000000003</v>
      </c>
      <c r="H3" s="44">
        <v>34.6</v>
      </c>
      <c r="I3" s="44">
        <v>32.000000000000007</v>
      </c>
      <c r="J3" s="44">
        <v>31.3</v>
      </c>
      <c r="K3" s="44">
        <v>31.400000000000002</v>
      </c>
      <c r="L3" s="44">
        <v>31.3</v>
      </c>
      <c r="M3" s="44">
        <v>30.700000000000003</v>
      </c>
      <c r="N3" s="44">
        <v>30.700000000000003</v>
      </c>
    </row>
    <row r="4" spans="1:14" x14ac:dyDescent="0.2">
      <c r="A4" s="24" t="s">
        <v>90</v>
      </c>
      <c r="B4" s="44">
        <v>65.775401069518708</v>
      </c>
      <c r="C4" s="44">
        <v>69.444444444444443</v>
      </c>
      <c r="D4" s="44">
        <v>62.952646239554312</v>
      </c>
      <c r="E4" s="44">
        <v>68.621700879765385</v>
      </c>
      <c r="F4" s="44">
        <v>67.352941176470566</v>
      </c>
      <c r="G4" s="44">
        <v>65.578635014836792</v>
      </c>
      <c r="H4" s="44">
        <v>67.630057803468205</v>
      </c>
      <c r="I4" s="44">
        <v>65.9375</v>
      </c>
      <c r="J4" s="44">
        <v>67.092651757188492</v>
      </c>
      <c r="K4" s="44">
        <v>67.834394904458591</v>
      </c>
      <c r="L4" s="44">
        <v>68.37060702875398</v>
      </c>
      <c r="M4" s="44">
        <v>67.426710097719862</v>
      </c>
      <c r="N4" s="44">
        <v>67.426710097719862</v>
      </c>
    </row>
    <row r="5" spans="1:14" x14ac:dyDescent="0.2">
      <c r="A5" s="24" t="s">
        <v>91</v>
      </c>
      <c r="B5" s="44">
        <v>30.481283422459889</v>
      </c>
      <c r="C5" s="44">
        <v>26.666666666666668</v>
      </c>
      <c r="D5" s="44">
        <v>32.869080779944291</v>
      </c>
      <c r="E5" s="44">
        <v>26.979472140762461</v>
      </c>
      <c r="F5" s="44">
        <v>28.235294117647054</v>
      </c>
      <c r="G5" s="44">
        <v>30.267062314540055</v>
      </c>
      <c r="H5" s="44">
        <v>28.612716763005778</v>
      </c>
      <c r="I5" s="44">
        <v>29.999999999999993</v>
      </c>
      <c r="J5" s="44">
        <v>28.43450479233227</v>
      </c>
      <c r="K5" s="44">
        <v>27.070063694267514</v>
      </c>
      <c r="L5" s="44">
        <v>26.517571884984026</v>
      </c>
      <c r="M5" s="44">
        <v>27.035830618892508</v>
      </c>
      <c r="N5" s="44">
        <v>27.035830618892508</v>
      </c>
    </row>
    <row r="6" spans="1:14" x14ac:dyDescent="0.2">
      <c r="A6" s="24" t="s">
        <v>92</v>
      </c>
      <c r="B6" s="44">
        <v>1.0695187165775399</v>
      </c>
      <c r="C6" s="44">
        <v>1.1111111111111112</v>
      </c>
      <c r="D6" s="44">
        <v>1.3927576601671308</v>
      </c>
      <c r="E6" s="44">
        <v>1.7595307917888561</v>
      </c>
      <c r="F6" s="44">
        <v>2.0588235294117641</v>
      </c>
      <c r="G6" s="44">
        <v>2.077151335311572</v>
      </c>
      <c r="H6" s="44">
        <v>1.7341040462427744</v>
      </c>
      <c r="I6" s="44">
        <v>1.8749999999999996</v>
      </c>
      <c r="J6" s="44">
        <v>2.2364217252396164</v>
      </c>
      <c r="K6" s="44">
        <v>2.2292993630573248</v>
      </c>
      <c r="L6" s="44">
        <v>2.2364217252396164</v>
      </c>
      <c r="M6" s="44">
        <v>2.6058631921824102</v>
      </c>
      <c r="N6" s="44">
        <v>2.6058631921824102</v>
      </c>
    </row>
    <row r="7" spans="1:14" x14ac:dyDescent="0.2">
      <c r="A7" s="24" t="s">
        <v>93</v>
      </c>
      <c r="B7" s="44">
        <v>1.8716577540106947</v>
      </c>
      <c r="C7" s="44">
        <v>1.9444444444444444</v>
      </c>
      <c r="D7" s="44">
        <v>1.9498607242339829</v>
      </c>
      <c r="E7" s="44">
        <v>2.0527859237536656</v>
      </c>
      <c r="F7" s="44">
        <v>2.0588235294117641</v>
      </c>
      <c r="G7" s="44">
        <v>1.7804154302670621</v>
      </c>
      <c r="H7" s="44">
        <v>1.7341040462427744</v>
      </c>
      <c r="I7" s="44">
        <v>1.8749999999999996</v>
      </c>
      <c r="J7" s="44">
        <v>1.9169329073482428</v>
      </c>
      <c r="K7" s="44">
        <v>1.910828025477707</v>
      </c>
      <c r="L7" s="44">
        <v>1.9169329073482428</v>
      </c>
      <c r="M7" s="44">
        <v>1.9543973941368076</v>
      </c>
      <c r="N7" s="44">
        <v>1.9543973941368076</v>
      </c>
    </row>
    <row r="8" spans="1:14" x14ac:dyDescent="0.2">
      <c r="A8" s="33" t="s">
        <v>13</v>
      </c>
      <c r="B8" s="45">
        <v>0.80213903743316639</v>
      </c>
      <c r="C8" s="45">
        <v>0.83333333333332549</v>
      </c>
      <c r="D8" s="45">
        <v>0.83565459610027049</v>
      </c>
      <c r="E8" s="45">
        <v>0.58651026392962713</v>
      </c>
      <c r="F8" s="45">
        <v>0.29411764705882765</v>
      </c>
      <c r="G8" s="45">
        <v>0.29673590504451458</v>
      </c>
      <c r="H8" s="45">
        <v>0.28901734104046656</v>
      </c>
      <c r="I8" s="45">
        <v>0.31250000000000433</v>
      </c>
      <c r="J8" s="45">
        <v>0.31948881789137834</v>
      </c>
      <c r="K8" s="45">
        <v>0.95541401273885573</v>
      </c>
      <c r="L8" s="45">
        <v>0.95846645367412364</v>
      </c>
      <c r="M8" s="45">
        <v>0.97719869706840612</v>
      </c>
      <c r="N8" s="45">
        <v>0.97719869706840612</v>
      </c>
    </row>
    <row r="10" spans="1:14" x14ac:dyDescent="0.2">
      <c r="A10" s="47"/>
    </row>
    <row r="11" spans="1:14" x14ac:dyDescent="0.2">
      <c r="A11" s="47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N15" sqref="N15"/>
    </sheetView>
  </sheetViews>
  <sheetFormatPr defaultRowHeight="14.25" x14ac:dyDescent="0.2"/>
  <cols>
    <col min="1" max="1" width="47.33203125" style="24" bestFit="1" customWidth="1"/>
    <col min="2" max="2" width="16.33203125" style="24" customWidth="1"/>
    <col min="3" max="3" width="14.5" style="24" customWidth="1"/>
    <col min="4" max="4" width="13.1640625" style="24" customWidth="1"/>
    <col min="5" max="8" width="9.33203125" style="24"/>
    <col min="9" max="9" width="14.1640625" style="24" customWidth="1"/>
    <col min="10" max="10" width="14.83203125" style="24" customWidth="1"/>
    <col min="11" max="16384" width="9.33203125" style="24"/>
  </cols>
  <sheetData>
    <row r="1" spans="1:12" ht="15" x14ac:dyDescent="0.25">
      <c r="A1" s="37" t="s">
        <v>164</v>
      </c>
      <c r="B1" s="33"/>
      <c r="C1" s="33"/>
      <c r="D1" s="33"/>
      <c r="E1" s="33"/>
      <c r="F1" s="33"/>
      <c r="G1" s="38"/>
      <c r="H1" s="38"/>
      <c r="I1" s="33"/>
      <c r="J1" s="33"/>
      <c r="K1" s="33"/>
      <c r="L1" s="33"/>
    </row>
    <row r="2" spans="1:12" ht="30" x14ac:dyDescent="0.25">
      <c r="A2" s="39"/>
      <c r="B2" s="40" t="s">
        <v>54</v>
      </c>
      <c r="C2" s="40" t="s">
        <v>58</v>
      </c>
      <c r="D2" s="40" t="s">
        <v>55</v>
      </c>
      <c r="E2" s="40" t="s">
        <v>56</v>
      </c>
      <c r="F2" s="40" t="s">
        <v>85</v>
      </c>
      <c r="G2" s="41"/>
      <c r="H2" s="41"/>
      <c r="I2" s="40" t="s">
        <v>58</v>
      </c>
      <c r="J2" s="40" t="s">
        <v>55</v>
      </c>
      <c r="K2" s="40" t="s">
        <v>56</v>
      </c>
      <c r="L2" s="40" t="s">
        <v>85</v>
      </c>
    </row>
    <row r="3" spans="1:12" x14ac:dyDescent="0.2">
      <c r="A3" s="24" t="s">
        <v>192</v>
      </c>
      <c r="B3" s="42">
        <v>30.700000000000003</v>
      </c>
      <c r="C3" s="42">
        <v>33.700000000000003</v>
      </c>
      <c r="D3" s="42">
        <v>41.500000000000007</v>
      </c>
      <c r="E3" s="42">
        <v>33.400000000000006</v>
      </c>
      <c r="F3" s="42">
        <v>26.6</v>
      </c>
      <c r="G3" s="38"/>
      <c r="H3" s="38"/>
      <c r="I3" s="42">
        <v>33.700000000000003</v>
      </c>
      <c r="J3" s="42">
        <v>41.500000000000007</v>
      </c>
      <c r="K3" s="42">
        <v>33.400000000000006</v>
      </c>
      <c r="L3" s="42">
        <v>26.6</v>
      </c>
    </row>
    <row r="4" spans="1:12" x14ac:dyDescent="0.2">
      <c r="A4" s="24" t="s">
        <v>90</v>
      </c>
      <c r="B4" s="44">
        <v>67.426710097719862</v>
      </c>
      <c r="C4" s="44">
        <f>+I4/I$3*100</f>
        <v>63.501483679525215</v>
      </c>
      <c r="D4" s="44">
        <f t="shared" ref="D4:F8" si="0">+J4/J$3*100</f>
        <v>57.108433734939744</v>
      </c>
      <c r="E4" s="44">
        <f t="shared" si="0"/>
        <v>61.676646706586823</v>
      </c>
      <c r="F4" s="44">
        <f t="shared" si="0"/>
        <v>66.165413533834581</v>
      </c>
      <c r="G4" s="38"/>
      <c r="H4" s="38"/>
      <c r="I4" s="42">
        <v>21.4</v>
      </c>
      <c r="J4" s="42">
        <v>23.7</v>
      </c>
      <c r="K4" s="42">
        <v>20.6</v>
      </c>
      <c r="L4" s="42">
        <v>17.600000000000001</v>
      </c>
    </row>
    <row r="5" spans="1:12" x14ac:dyDescent="0.2">
      <c r="A5" s="24" t="s">
        <v>91</v>
      </c>
      <c r="B5" s="44">
        <v>27.035830618892508</v>
      </c>
      <c r="C5" s="44">
        <f>+I5/I$3*100</f>
        <v>19.58456973293768</v>
      </c>
      <c r="D5" s="44">
        <f t="shared" si="0"/>
        <v>19.277108433734934</v>
      </c>
      <c r="E5" s="44">
        <f t="shared" si="0"/>
        <v>32.035928143712567</v>
      </c>
      <c r="F5" s="44">
        <f t="shared" si="0"/>
        <v>21.804511278195488</v>
      </c>
      <c r="G5" s="38"/>
      <c r="H5" s="38"/>
      <c r="I5" s="42">
        <v>6.6</v>
      </c>
      <c r="J5" s="42">
        <v>8</v>
      </c>
      <c r="K5" s="42">
        <v>10.7</v>
      </c>
      <c r="L5" s="42">
        <v>5.8</v>
      </c>
    </row>
    <row r="6" spans="1:12" x14ac:dyDescent="0.2">
      <c r="A6" s="24" t="s">
        <v>92</v>
      </c>
      <c r="B6" s="44">
        <v>2.6058631921824102</v>
      </c>
      <c r="C6" s="44">
        <f>+I6/I$3*100</f>
        <v>2.077151335311572</v>
      </c>
      <c r="D6" s="44">
        <f t="shared" si="0"/>
        <v>0.48192771084337344</v>
      </c>
      <c r="E6" s="44">
        <f t="shared" si="0"/>
        <v>0.59880239520958078</v>
      </c>
      <c r="F6" s="44">
        <f t="shared" si="0"/>
        <v>1.5037593984962405</v>
      </c>
      <c r="G6" s="38"/>
      <c r="H6" s="38"/>
      <c r="I6" s="42">
        <v>0.7</v>
      </c>
      <c r="J6" s="42">
        <v>0.2</v>
      </c>
      <c r="K6" s="42">
        <v>0.2</v>
      </c>
      <c r="L6" s="42">
        <v>0.4</v>
      </c>
    </row>
    <row r="7" spans="1:12" x14ac:dyDescent="0.2">
      <c r="A7" s="24" t="s">
        <v>93</v>
      </c>
      <c r="B7" s="44">
        <v>1.9543973941368076</v>
      </c>
      <c r="C7" s="44">
        <f>+I7/I$3*100</f>
        <v>1.1869436201780417</v>
      </c>
      <c r="D7" s="44">
        <f t="shared" si="0"/>
        <v>0.96385542168674687</v>
      </c>
      <c r="E7" s="44">
        <f t="shared" si="0"/>
        <v>0.29940119760479039</v>
      </c>
      <c r="F7" s="44">
        <f t="shared" si="0"/>
        <v>1.8796992481203008</v>
      </c>
      <c r="G7" s="38"/>
      <c r="H7" s="38"/>
      <c r="I7" s="42">
        <v>0.4</v>
      </c>
      <c r="J7" s="42">
        <v>0.4</v>
      </c>
      <c r="K7" s="42">
        <v>0.1</v>
      </c>
      <c r="L7" s="42">
        <v>0.5</v>
      </c>
    </row>
    <row r="8" spans="1:12" x14ac:dyDescent="0.2">
      <c r="A8" s="33" t="s">
        <v>13</v>
      </c>
      <c r="B8" s="45">
        <v>0.97719869706840612</v>
      </c>
      <c r="C8" s="45">
        <f>+I8/I$3*100</f>
        <v>13.649851632047492</v>
      </c>
      <c r="D8" s="45">
        <f t="shared" si="0"/>
        <v>22.168674698795201</v>
      </c>
      <c r="E8" s="45">
        <f t="shared" si="0"/>
        <v>5.3892215568862394</v>
      </c>
      <c r="F8" s="45">
        <f t="shared" si="0"/>
        <v>8.6466165413533851</v>
      </c>
      <c r="G8" s="38"/>
      <c r="H8" s="38"/>
      <c r="I8" s="43">
        <v>4.600000000000005</v>
      </c>
      <c r="J8" s="43">
        <v>9.2000000000000099</v>
      </c>
      <c r="K8" s="43">
        <v>1.8000000000000043</v>
      </c>
      <c r="L8" s="43">
        <v>2.3000000000000007</v>
      </c>
    </row>
    <row r="9" spans="1:12" x14ac:dyDescent="0.2">
      <c r="G9" s="38"/>
      <c r="H9" s="3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7" workbookViewId="0">
      <selection activeCell="A26" sqref="A26"/>
    </sheetView>
  </sheetViews>
  <sheetFormatPr defaultRowHeight="14.25" x14ac:dyDescent="0.2"/>
  <cols>
    <col min="1" max="1" width="49.33203125" style="24" customWidth="1"/>
    <col min="2" max="16384" width="9.33203125" style="24"/>
  </cols>
  <sheetData>
    <row r="1" spans="1:14" ht="15" x14ac:dyDescent="0.25">
      <c r="A1" s="37" t="s">
        <v>196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50" t="s">
        <v>69</v>
      </c>
      <c r="C2" s="50" t="s">
        <v>70</v>
      </c>
      <c r="D2" s="50" t="s">
        <v>71</v>
      </c>
      <c r="E2" s="50" t="s">
        <v>72</v>
      </c>
      <c r="F2" s="50" t="s">
        <v>73</v>
      </c>
      <c r="G2" s="50" t="s">
        <v>74</v>
      </c>
      <c r="H2" s="50" t="s">
        <v>75</v>
      </c>
      <c r="I2" s="50" t="s">
        <v>76</v>
      </c>
      <c r="J2" s="50" t="s">
        <v>77</v>
      </c>
      <c r="K2" s="50" t="s">
        <v>78</v>
      </c>
      <c r="L2" s="50" t="s">
        <v>79</v>
      </c>
      <c r="M2" s="50" t="s">
        <v>80</v>
      </c>
      <c r="N2" s="50" t="s">
        <v>81</v>
      </c>
    </row>
    <row r="3" spans="1:14" x14ac:dyDescent="0.2">
      <c r="A3" s="24" t="s">
        <v>195</v>
      </c>
      <c r="B3" s="42">
        <v>12.8</v>
      </c>
      <c r="C3" s="42">
        <v>13.7</v>
      </c>
      <c r="D3" s="42">
        <v>13.8</v>
      </c>
      <c r="E3" s="42">
        <v>14.5</v>
      </c>
      <c r="F3" s="42">
        <v>12.5</v>
      </c>
      <c r="G3" s="42">
        <v>12.700000000000001</v>
      </c>
      <c r="H3" s="42">
        <v>12.2</v>
      </c>
      <c r="I3" s="42">
        <v>13.100000000000001</v>
      </c>
      <c r="J3" s="42">
        <v>14.200000000000001</v>
      </c>
      <c r="K3" s="42">
        <v>14.899999999999999</v>
      </c>
      <c r="L3" s="42">
        <v>15.3</v>
      </c>
      <c r="M3" s="42">
        <v>14.7</v>
      </c>
      <c r="N3" s="42">
        <v>14.7</v>
      </c>
    </row>
    <row r="4" spans="1:14" x14ac:dyDescent="0.2">
      <c r="A4" s="24" t="s">
        <v>94</v>
      </c>
      <c r="B4" s="44">
        <v>66.40625</v>
      </c>
      <c r="C4" s="44">
        <v>70.802919708029194</v>
      </c>
      <c r="D4" s="44">
        <v>72.463768115942031</v>
      </c>
      <c r="E4" s="44">
        <v>73.103448275862064</v>
      </c>
      <c r="F4" s="44">
        <v>68.8</v>
      </c>
      <c r="G4" s="44">
        <v>69.29133858267717</v>
      </c>
      <c r="H4" s="44">
        <v>68.852459016393453</v>
      </c>
      <c r="I4" s="44">
        <v>64.122137404580144</v>
      </c>
      <c r="J4" s="44">
        <v>66.901408450704224</v>
      </c>
      <c r="K4" s="44">
        <v>71.140939597315452</v>
      </c>
      <c r="L4" s="44">
        <v>75.16339869281046</v>
      </c>
      <c r="M4" s="44">
        <v>73.469387755102048</v>
      </c>
      <c r="N4" s="44">
        <v>73.469387755102048</v>
      </c>
    </row>
    <row r="5" spans="1:14" x14ac:dyDescent="0.2">
      <c r="A5" s="24" t="s">
        <v>95</v>
      </c>
      <c r="B5" s="44">
        <v>6.25</v>
      </c>
      <c r="C5" s="44">
        <v>7.2992700729927016</v>
      </c>
      <c r="D5" s="44">
        <v>7.2463768115942031</v>
      </c>
      <c r="E5" s="44">
        <v>6.8965517241379306</v>
      </c>
      <c r="F5" s="44">
        <v>6.4</v>
      </c>
      <c r="G5" s="44">
        <v>6.2992125984251963</v>
      </c>
      <c r="H5" s="44">
        <v>5.7377049180327866</v>
      </c>
      <c r="I5" s="44">
        <v>6.1068702290076331</v>
      </c>
      <c r="J5" s="44">
        <v>5.6338028169014089</v>
      </c>
      <c r="K5" s="44">
        <v>4.6979865771812079</v>
      </c>
      <c r="L5" s="44">
        <v>3.9215686274509802</v>
      </c>
      <c r="M5" s="44">
        <v>4.7619047619047619</v>
      </c>
      <c r="N5" s="44">
        <v>4.7619047619047619</v>
      </c>
    </row>
    <row r="6" spans="1:14" x14ac:dyDescent="0.2">
      <c r="A6" s="24" t="s">
        <v>96</v>
      </c>
      <c r="B6" s="44">
        <v>7.8125</v>
      </c>
      <c r="C6" s="44">
        <v>7.2992700729927016</v>
      </c>
      <c r="D6" s="44">
        <v>6.5217391304347823</v>
      </c>
      <c r="E6" s="44">
        <v>6.2068965517241379</v>
      </c>
      <c r="F6" s="44">
        <v>8</v>
      </c>
      <c r="G6" s="44">
        <v>7.8740157480314963</v>
      </c>
      <c r="H6" s="44">
        <v>8.1967213114754109</v>
      </c>
      <c r="I6" s="44">
        <v>8.3969465648854964</v>
      </c>
      <c r="J6" s="44">
        <v>7.0422535211267592</v>
      </c>
      <c r="K6" s="44">
        <v>6.7114093959731544</v>
      </c>
      <c r="L6" s="44">
        <v>5.8823529411764701</v>
      </c>
      <c r="M6" s="44">
        <v>6.1224489795918373</v>
      </c>
      <c r="N6" s="44">
        <v>6.1224489795918373</v>
      </c>
    </row>
    <row r="7" spans="1:14" x14ac:dyDescent="0.2">
      <c r="A7" s="24" t="s">
        <v>98</v>
      </c>
      <c r="B7" s="44">
        <v>4.6874999999999991</v>
      </c>
      <c r="C7" s="44">
        <v>5.1094890510948909</v>
      </c>
      <c r="D7" s="44">
        <v>5.0724637681159415</v>
      </c>
      <c r="E7" s="44">
        <v>4.8275862068965516</v>
      </c>
      <c r="F7" s="44">
        <v>5.6</v>
      </c>
      <c r="G7" s="44">
        <v>5.5118110236220463</v>
      </c>
      <c r="H7" s="44">
        <v>5.7377049180327866</v>
      </c>
      <c r="I7" s="44">
        <v>5.343511450381679</v>
      </c>
      <c r="J7" s="44">
        <v>5.6338028169014089</v>
      </c>
      <c r="K7" s="44">
        <v>5.3691275167785237</v>
      </c>
      <c r="L7" s="44">
        <v>4.5751633986928102</v>
      </c>
      <c r="M7" s="44">
        <v>4.7619047619047619</v>
      </c>
      <c r="N7" s="44">
        <v>4.7619047619047619</v>
      </c>
    </row>
    <row r="8" spans="1:14" x14ac:dyDescent="0.2">
      <c r="A8" s="24" t="s">
        <v>13</v>
      </c>
      <c r="B8" s="44">
        <f t="shared" ref="B8:N8" si="0">+B12+B11+B10+B9</f>
        <v>14.843749999999996</v>
      </c>
      <c r="C8" s="44">
        <f t="shared" si="0"/>
        <v>9.4890510948905114</v>
      </c>
      <c r="D8" s="44">
        <f t="shared" si="0"/>
        <v>8.695652173913043</v>
      </c>
      <c r="E8" s="44">
        <f t="shared" si="0"/>
        <v>8.9655172413793096</v>
      </c>
      <c r="F8" s="44">
        <f t="shared" si="0"/>
        <v>11.2</v>
      </c>
      <c r="G8" s="44">
        <f t="shared" si="0"/>
        <v>11.023622047244093</v>
      </c>
      <c r="H8" s="44">
        <f t="shared" si="0"/>
        <v>11.475409836065573</v>
      </c>
      <c r="I8" s="44">
        <f t="shared" si="0"/>
        <v>16.030534351145036</v>
      </c>
      <c r="J8" s="44">
        <f t="shared" si="0"/>
        <v>14.788732394366196</v>
      </c>
      <c r="K8" s="44">
        <f t="shared" si="0"/>
        <v>12.080536912751679</v>
      </c>
      <c r="L8" s="44">
        <f t="shared" si="0"/>
        <v>10.457516339869281</v>
      </c>
      <c r="M8" s="44">
        <f t="shared" si="0"/>
        <v>10.8843537414966</v>
      </c>
      <c r="N8" s="44">
        <f t="shared" si="0"/>
        <v>10.8843537414966</v>
      </c>
    </row>
    <row r="9" spans="1:14" x14ac:dyDescent="0.2">
      <c r="A9" s="48" t="s">
        <v>97</v>
      </c>
      <c r="B9" s="44">
        <v>4.6874999999999991</v>
      </c>
      <c r="C9" s="44">
        <v>4.3795620437956204</v>
      </c>
      <c r="D9" s="44">
        <v>4.3478260869565215</v>
      </c>
      <c r="E9" s="44">
        <v>4.8275862068965516</v>
      </c>
      <c r="F9" s="44">
        <v>4.8</v>
      </c>
      <c r="G9" s="44">
        <v>4.7244094488188972</v>
      </c>
      <c r="H9" s="44">
        <v>5.7377049180327866</v>
      </c>
      <c r="I9" s="44">
        <v>4.5801526717557248</v>
      </c>
      <c r="J9" s="44">
        <v>4.9295774647887312</v>
      </c>
      <c r="K9" s="44">
        <v>4.026845637583893</v>
      </c>
      <c r="L9" s="44">
        <v>3.9215686274509802</v>
      </c>
      <c r="M9" s="44">
        <v>4.0816326530612246</v>
      </c>
      <c r="N9" s="44">
        <v>4.0816326530612246</v>
      </c>
    </row>
    <row r="10" spans="1:14" x14ac:dyDescent="0.2">
      <c r="A10" s="48" t="s">
        <v>99</v>
      </c>
      <c r="B10" s="44">
        <v>5.4687499999999991</v>
      </c>
      <c r="C10" s="44">
        <v>1.4598540145985404</v>
      </c>
      <c r="D10" s="44">
        <v>1.4492753623188406</v>
      </c>
      <c r="E10" s="44">
        <v>1.3793103448275863</v>
      </c>
      <c r="F10" s="44">
        <v>2.4</v>
      </c>
      <c r="G10" s="44">
        <v>2.3622047244094486</v>
      </c>
      <c r="H10" s="44">
        <v>2.459016393442623</v>
      </c>
      <c r="I10" s="44">
        <v>7.6335877862595405</v>
      </c>
      <c r="J10" s="44">
        <v>6.3380281690140841</v>
      </c>
      <c r="K10" s="44">
        <v>5.3691275167785237</v>
      </c>
      <c r="L10" s="44">
        <v>3.9215686274509802</v>
      </c>
      <c r="M10" s="44">
        <v>4.0816326530612246</v>
      </c>
      <c r="N10" s="44">
        <v>4.0816326530612246</v>
      </c>
    </row>
    <row r="11" spans="1:14" x14ac:dyDescent="0.2">
      <c r="A11" s="48" t="s">
        <v>100</v>
      </c>
      <c r="B11" s="44">
        <v>3.90625</v>
      </c>
      <c r="C11" s="44">
        <v>3.6496350364963508</v>
      </c>
      <c r="D11" s="44">
        <v>2.8985507246376812</v>
      </c>
      <c r="E11" s="44">
        <v>2.7586206896551726</v>
      </c>
      <c r="F11" s="44">
        <v>4</v>
      </c>
      <c r="G11" s="44">
        <v>3.9370078740157481</v>
      </c>
      <c r="H11" s="44">
        <v>3.278688524590164</v>
      </c>
      <c r="I11" s="44">
        <v>3.8167938931297702</v>
      </c>
      <c r="J11" s="44">
        <v>3.5211267605633796</v>
      </c>
      <c r="K11" s="44">
        <v>2.6845637583892619</v>
      </c>
      <c r="L11" s="44">
        <v>2.6143790849673203</v>
      </c>
      <c r="M11" s="44">
        <v>2.72108843537415</v>
      </c>
      <c r="N11" s="44">
        <v>2.72108843537415</v>
      </c>
    </row>
    <row r="12" spans="1:14" x14ac:dyDescent="0.2">
      <c r="A12" s="51" t="s">
        <v>13</v>
      </c>
      <c r="B12" s="45">
        <v>0.78124999999999722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4" spans="1:14" x14ac:dyDescent="0.2">
      <c r="A14" s="36"/>
    </row>
    <row r="15" spans="1:14" x14ac:dyDescent="0.2">
      <c r="A15" s="38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0" workbookViewId="0">
      <selection activeCell="N15" sqref="N15"/>
    </sheetView>
  </sheetViews>
  <sheetFormatPr defaultRowHeight="12.75" x14ac:dyDescent="0.2"/>
  <cols>
    <col min="1" max="1" width="46.33203125" bestFit="1" customWidth="1"/>
    <col min="2" max="2" width="13.83203125" customWidth="1"/>
    <col min="3" max="3" width="12.1640625" customWidth="1"/>
    <col min="4" max="4" width="14.33203125" customWidth="1"/>
    <col min="9" max="9" width="12.1640625" customWidth="1"/>
    <col min="10" max="10" width="13" customWidth="1"/>
  </cols>
  <sheetData>
    <row r="1" spans="1:14" ht="15" x14ac:dyDescent="0.25">
      <c r="A1" s="37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30" x14ac:dyDescent="0.25">
      <c r="A2" s="6"/>
      <c r="B2" s="40" t="s">
        <v>54</v>
      </c>
      <c r="C2" s="40" t="s">
        <v>58</v>
      </c>
      <c r="D2" s="40" t="s">
        <v>55</v>
      </c>
      <c r="E2" s="40" t="s">
        <v>56</v>
      </c>
      <c r="F2" s="40" t="s">
        <v>85</v>
      </c>
      <c r="G2" s="6"/>
      <c r="H2" s="6"/>
      <c r="I2" s="40" t="s">
        <v>58</v>
      </c>
      <c r="J2" s="40" t="s">
        <v>55</v>
      </c>
      <c r="K2" s="40" t="s">
        <v>56</v>
      </c>
      <c r="L2" s="40" t="s">
        <v>85</v>
      </c>
      <c r="M2" s="7"/>
      <c r="N2" s="7"/>
    </row>
    <row r="3" spans="1:14" ht="14.25" x14ac:dyDescent="0.2">
      <c r="A3" s="24" t="s">
        <v>195</v>
      </c>
      <c r="B3" s="42">
        <v>14.7</v>
      </c>
      <c r="C3" s="42">
        <v>12.4</v>
      </c>
      <c r="D3" s="42">
        <v>9.6999999999999993</v>
      </c>
      <c r="E3" s="42">
        <v>11.700000000000001</v>
      </c>
      <c r="F3" s="42">
        <v>14.100000000000001</v>
      </c>
      <c r="G3" s="24"/>
      <c r="H3" s="24"/>
      <c r="I3" s="24">
        <v>12.4</v>
      </c>
      <c r="J3" s="24">
        <v>9.6999999999999993</v>
      </c>
      <c r="K3" s="24">
        <v>11.700000000000001</v>
      </c>
      <c r="L3" s="24">
        <v>14.100000000000001</v>
      </c>
      <c r="M3" s="7"/>
      <c r="N3" s="7"/>
    </row>
    <row r="4" spans="1:14" ht="14.25" x14ac:dyDescent="0.2">
      <c r="A4" s="24" t="s">
        <v>94</v>
      </c>
      <c r="B4" s="44">
        <v>73.469387755102048</v>
      </c>
      <c r="C4" s="44">
        <f>+I4/I$3*100</f>
        <v>81.451612903225794</v>
      </c>
      <c r="D4" s="44">
        <f t="shared" ref="D4:F12" si="0">+J4/J$3*100</f>
        <v>57.731958762886606</v>
      </c>
      <c r="E4" s="44">
        <f t="shared" si="0"/>
        <v>46.153846153846153</v>
      </c>
      <c r="F4" s="44">
        <f t="shared" si="0"/>
        <v>46.808510638297868</v>
      </c>
      <c r="G4" s="24"/>
      <c r="H4" s="24"/>
      <c r="I4" s="24">
        <v>10.1</v>
      </c>
      <c r="J4" s="24">
        <v>5.6</v>
      </c>
      <c r="K4" s="24">
        <v>5.4</v>
      </c>
      <c r="L4" s="24">
        <v>6.6</v>
      </c>
      <c r="M4" s="8"/>
      <c r="N4" s="8"/>
    </row>
    <row r="5" spans="1:14" ht="14.25" x14ac:dyDescent="0.2">
      <c r="A5" s="24" t="s">
        <v>95</v>
      </c>
      <c r="B5" s="44">
        <v>4.7619047619047619</v>
      </c>
      <c r="C5" s="44">
        <f>+I5/I$3*100</f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24"/>
      <c r="H5" s="24"/>
      <c r="I5" s="24">
        <v>0</v>
      </c>
      <c r="J5" s="24">
        <v>0</v>
      </c>
      <c r="K5" s="24">
        <v>0</v>
      </c>
      <c r="L5" s="24">
        <v>0</v>
      </c>
      <c r="M5" s="8"/>
      <c r="N5" s="8"/>
    </row>
    <row r="6" spans="1:14" ht="14.25" x14ac:dyDescent="0.2">
      <c r="A6" s="24" t="s">
        <v>96</v>
      </c>
      <c r="B6" s="44">
        <v>6.1224489795918373</v>
      </c>
      <c r="C6" s="44">
        <f>+I6/I$3*100</f>
        <v>4.032258064516129</v>
      </c>
      <c r="D6" s="44">
        <f t="shared" si="0"/>
        <v>14.432989690721651</v>
      </c>
      <c r="E6" s="44">
        <f t="shared" si="0"/>
        <v>21.367521367521366</v>
      </c>
      <c r="F6" s="44">
        <f t="shared" si="0"/>
        <v>20.567375886524818</v>
      </c>
      <c r="G6" s="24"/>
      <c r="H6" s="24"/>
      <c r="I6" s="24">
        <v>0.5</v>
      </c>
      <c r="J6" s="24">
        <v>1.4</v>
      </c>
      <c r="K6" s="24">
        <v>2.5</v>
      </c>
      <c r="L6" s="24">
        <v>2.9</v>
      </c>
      <c r="M6" s="8"/>
      <c r="N6" s="8"/>
    </row>
    <row r="7" spans="1:14" ht="14.25" x14ac:dyDescent="0.2">
      <c r="A7" s="24" t="s">
        <v>98</v>
      </c>
      <c r="B7" s="44">
        <v>4.7619047619047619</v>
      </c>
      <c r="C7" s="44">
        <f>+I7/I$3*100</f>
        <v>0</v>
      </c>
      <c r="D7" s="44">
        <f>+J7/J$3*100</f>
        <v>8.247422680412372</v>
      </c>
      <c r="E7" s="44">
        <f>+K7/K$3*100</f>
        <v>9.4017094017094021</v>
      </c>
      <c r="F7" s="44">
        <f>+L7/L$3*100</f>
        <v>1.4184397163120568</v>
      </c>
      <c r="G7" s="24"/>
      <c r="H7" s="24"/>
      <c r="I7" s="24">
        <v>0</v>
      </c>
      <c r="J7" s="24">
        <v>0.8</v>
      </c>
      <c r="K7" s="24">
        <v>1.1000000000000001</v>
      </c>
      <c r="L7" s="24">
        <v>0.2</v>
      </c>
      <c r="M7" s="8"/>
      <c r="N7" s="8"/>
    </row>
    <row r="8" spans="1:14" ht="14.25" x14ac:dyDescent="0.2">
      <c r="A8" s="24" t="s">
        <v>13</v>
      </c>
      <c r="B8" s="44">
        <f>+B9+B10+B11+B12</f>
        <v>10.8843537414966</v>
      </c>
      <c r="C8" s="44">
        <f>+C9+C10+C11+C12</f>
        <v>14.516129032258064</v>
      </c>
      <c r="D8" s="44">
        <f>+D9+D10+D11+D12</f>
        <v>19.587628865979383</v>
      </c>
      <c r="E8" s="44">
        <f>+E9+E10+E11+E12</f>
        <v>23.076923076923073</v>
      </c>
      <c r="F8" s="44">
        <f>+F9+F10+F11+F12</f>
        <v>31.205673758865252</v>
      </c>
      <c r="G8" s="24"/>
      <c r="H8" s="24"/>
      <c r="I8" s="24"/>
      <c r="J8" s="24"/>
      <c r="K8" s="24"/>
      <c r="L8" s="24"/>
      <c r="M8" s="8"/>
      <c r="N8" s="8"/>
    </row>
    <row r="9" spans="1:14" ht="14.25" x14ac:dyDescent="0.2">
      <c r="A9" s="48" t="s">
        <v>97</v>
      </c>
      <c r="B9" s="44">
        <v>4.0816326530612246</v>
      </c>
      <c r="C9" s="44">
        <f>+I9/I$3*100</f>
        <v>3.225806451612903</v>
      </c>
      <c r="D9" s="44">
        <f t="shared" si="0"/>
        <v>5.1546391752577323</v>
      </c>
      <c r="E9" s="44">
        <f t="shared" si="0"/>
        <v>1.7094017094017093</v>
      </c>
      <c r="F9" s="44">
        <f t="shared" si="0"/>
        <v>1.4184397163120568</v>
      </c>
      <c r="G9" s="24"/>
      <c r="H9" s="24"/>
      <c r="I9" s="24">
        <v>0.4</v>
      </c>
      <c r="J9" s="24">
        <v>0.5</v>
      </c>
      <c r="K9" s="24">
        <v>0.2</v>
      </c>
      <c r="L9" s="24">
        <v>0.2</v>
      </c>
      <c r="M9" s="8"/>
      <c r="N9" s="8"/>
    </row>
    <row r="10" spans="1:14" ht="14.25" x14ac:dyDescent="0.2">
      <c r="A10" s="48" t="s">
        <v>99</v>
      </c>
      <c r="B10" s="44">
        <v>4.0816326530612246</v>
      </c>
      <c r="C10" s="44">
        <f>+I10/I$3*100</f>
        <v>3.225806451612903</v>
      </c>
      <c r="D10" s="44">
        <f t="shared" si="0"/>
        <v>0</v>
      </c>
      <c r="E10" s="44">
        <f t="shared" si="0"/>
        <v>7.6923076923076916</v>
      </c>
      <c r="F10" s="44">
        <f t="shared" si="0"/>
        <v>4.9645390070921973</v>
      </c>
      <c r="G10" s="24"/>
      <c r="H10" s="24"/>
      <c r="I10" s="24">
        <v>0.4</v>
      </c>
      <c r="J10" s="24">
        <v>0</v>
      </c>
      <c r="K10" s="24">
        <v>0.9</v>
      </c>
      <c r="L10" s="24">
        <v>0.7</v>
      </c>
      <c r="M10" s="8"/>
      <c r="N10" s="8"/>
    </row>
    <row r="11" spans="1:14" ht="14.25" x14ac:dyDescent="0.2">
      <c r="A11" s="48" t="s">
        <v>100</v>
      </c>
      <c r="B11" s="44">
        <v>2.72108843537415</v>
      </c>
      <c r="C11" s="44">
        <f>+I11/I$3*100</f>
        <v>0.80645161290322576</v>
      </c>
      <c r="D11" s="44">
        <f t="shared" si="0"/>
        <v>0</v>
      </c>
      <c r="E11" s="44">
        <f t="shared" si="0"/>
        <v>9.4017094017094021</v>
      </c>
      <c r="F11" s="44">
        <f t="shared" si="0"/>
        <v>9.2198581560283674</v>
      </c>
      <c r="G11" s="24"/>
      <c r="H11" s="24"/>
      <c r="I11" s="24">
        <v>0.1</v>
      </c>
      <c r="J11" s="24">
        <v>0</v>
      </c>
      <c r="K11" s="24">
        <v>1.1000000000000001</v>
      </c>
      <c r="L11" s="24">
        <v>1.3</v>
      </c>
      <c r="M11" s="8"/>
      <c r="N11" s="8"/>
    </row>
    <row r="12" spans="1:14" ht="14.25" x14ac:dyDescent="0.2">
      <c r="A12" s="51" t="s">
        <v>13</v>
      </c>
      <c r="B12" s="45">
        <v>0</v>
      </c>
      <c r="C12" s="45">
        <f>+I12/I$3*100</f>
        <v>7.2580645161290329</v>
      </c>
      <c r="D12" s="45">
        <f t="shared" si="0"/>
        <v>14.432989690721651</v>
      </c>
      <c r="E12" s="45">
        <f t="shared" si="0"/>
        <v>4.2735042735042725</v>
      </c>
      <c r="F12" s="45">
        <f t="shared" si="0"/>
        <v>15.60283687943263</v>
      </c>
      <c r="G12" s="33"/>
      <c r="H12" s="33"/>
      <c r="I12" s="33">
        <v>0.90000000000000013</v>
      </c>
      <c r="J12" s="33">
        <v>1.4</v>
      </c>
      <c r="K12" s="33">
        <v>0.5</v>
      </c>
      <c r="L12" s="33">
        <v>2.2000000000000011</v>
      </c>
      <c r="M12" s="8"/>
      <c r="N12" s="8"/>
    </row>
    <row r="13" spans="1:14" ht="14.2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4" ht="14.25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4" x14ac:dyDescent="0.2">
      <c r="A15" s="5"/>
      <c r="M15" s="8"/>
      <c r="N15" s="8"/>
    </row>
    <row r="16" spans="1:14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N15" sqref="N15"/>
    </sheetView>
  </sheetViews>
  <sheetFormatPr defaultRowHeight="14.25" x14ac:dyDescent="0.2"/>
  <cols>
    <col min="1" max="1" width="20.33203125" style="53" customWidth="1"/>
    <col min="2" max="2" width="26.1640625" style="53" customWidth="1"/>
    <col min="3" max="3" width="30.5" style="53" customWidth="1"/>
    <col min="4" max="4" width="24.33203125" style="53" customWidth="1"/>
    <col min="5" max="16384" width="9.33203125" style="53"/>
  </cols>
  <sheetData>
    <row r="1" spans="1:4" ht="14.25" customHeight="1" x14ac:dyDescent="0.25">
      <c r="A1" s="56"/>
      <c r="B1" s="189" t="s">
        <v>148</v>
      </c>
      <c r="C1" s="189"/>
      <c r="D1" s="190" t="s">
        <v>197</v>
      </c>
    </row>
    <row r="2" spans="1:4" ht="15" x14ac:dyDescent="0.25">
      <c r="A2" s="57"/>
      <c r="B2" s="58" t="s">
        <v>146</v>
      </c>
      <c r="C2" s="58" t="s">
        <v>147</v>
      </c>
      <c r="D2" s="191"/>
    </row>
    <row r="3" spans="1:4" x14ac:dyDescent="0.2">
      <c r="A3" s="53" t="s">
        <v>125</v>
      </c>
      <c r="B3" s="53">
        <v>10.5</v>
      </c>
      <c r="C3" s="53">
        <v>12.3</v>
      </c>
      <c r="D3" s="53">
        <f t="shared" ref="D3:D24" si="0">AVERAGE(B3:C3)</f>
        <v>11.4</v>
      </c>
    </row>
    <row r="4" spans="1:4" x14ac:dyDescent="0.2">
      <c r="A4" s="53" t="s">
        <v>126</v>
      </c>
      <c r="B4" s="53">
        <v>14.5</v>
      </c>
      <c r="C4" s="53">
        <v>14.3</v>
      </c>
      <c r="D4" s="53">
        <f t="shared" si="0"/>
        <v>14.4</v>
      </c>
    </row>
    <row r="5" spans="1:4" x14ac:dyDescent="0.2">
      <c r="A5" s="53" t="s">
        <v>56</v>
      </c>
      <c r="B5" s="53">
        <v>15.2</v>
      </c>
      <c r="C5" s="53">
        <v>16.2</v>
      </c>
      <c r="D5" s="53">
        <f t="shared" si="0"/>
        <v>15.7</v>
      </c>
    </row>
    <row r="6" spans="1:4" x14ac:dyDescent="0.2">
      <c r="A6" s="53" t="s">
        <v>58</v>
      </c>
      <c r="B6" s="53">
        <v>15.7</v>
      </c>
      <c r="C6" s="53">
        <v>16</v>
      </c>
      <c r="D6" s="53">
        <f t="shared" si="0"/>
        <v>15.85</v>
      </c>
    </row>
    <row r="7" spans="1:4" x14ac:dyDescent="0.2">
      <c r="A7" s="53" t="s">
        <v>55</v>
      </c>
      <c r="B7" s="53">
        <v>16.8</v>
      </c>
      <c r="C7" s="53">
        <v>16.5</v>
      </c>
      <c r="D7" s="53">
        <f t="shared" si="0"/>
        <v>16.649999999999999</v>
      </c>
    </row>
    <row r="8" spans="1:4" x14ac:dyDescent="0.2">
      <c r="A8" s="53" t="s">
        <v>127</v>
      </c>
      <c r="B8" s="53">
        <v>16.399999999999999</v>
      </c>
      <c r="C8" s="53">
        <v>16.899999999999999</v>
      </c>
      <c r="D8" s="53">
        <f t="shared" si="0"/>
        <v>16.649999999999999</v>
      </c>
    </row>
    <row r="9" spans="1:4" x14ac:dyDescent="0.2">
      <c r="A9" s="53" t="s">
        <v>128</v>
      </c>
      <c r="B9" s="53">
        <v>16.8</v>
      </c>
      <c r="C9" s="53">
        <v>17.100000000000001</v>
      </c>
      <c r="D9" s="53">
        <f t="shared" si="0"/>
        <v>16.950000000000003</v>
      </c>
    </row>
    <row r="10" spans="1:4" x14ac:dyDescent="0.2">
      <c r="A10" s="53" t="s">
        <v>129</v>
      </c>
      <c r="B10" s="53">
        <v>18</v>
      </c>
      <c r="C10" s="53">
        <v>18</v>
      </c>
      <c r="D10" s="53">
        <f t="shared" si="0"/>
        <v>18</v>
      </c>
    </row>
    <row r="11" spans="1:4" x14ac:dyDescent="0.2">
      <c r="A11" s="53" t="s">
        <v>54</v>
      </c>
      <c r="B11" s="53">
        <v>18.2</v>
      </c>
      <c r="C11" s="53">
        <v>18.8</v>
      </c>
      <c r="D11" s="53">
        <f t="shared" si="0"/>
        <v>18.5</v>
      </c>
    </row>
    <row r="12" spans="1:4" x14ac:dyDescent="0.2">
      <c r="A12" s="53" t="s">
        <v>130</v>
      </c>
      <c r="B12" s="53">
        <v>18.399999999999999</v>
      </c>
      <c r="C12" s="53">
        <v>19.100000000000001</v>
      </c>
      <c r="D12" s="53">
        <f t="shared" si="0"/>
        <v>18.75</v>
      </c>
    </row>
    <row r="13" spans="1:4" x14ac:dyDescent="0.2">
      <c r="A13" s="53" t="s">
        <v>131</v>
      </c>
      <c r="B13" s="53">
        <v>19.8</v>
      </c>
      <c r="C13" s="53">
        <v>19.7</v>
      </c>
      <c r="D13" s="53">
        <f t="shared" si="0"/>
        <v>19.75</v>
      </c>
    </row>
    <row r="14" spans="1:4" x14ac:dyDescent="0.2">
      <c r="A14" s="53" t="s">
        <v>132</v>
      </c>
      <c r="B14" s="53">
        <v>20.399999999999999</v>
      </c>
      <c r="C14" s="53">
        <v>19.7</v>
      </c>
      <c r="D14" s="53">
        <f t="shared" si="0"/>
        <v>20.049999999999997</v>
      </c>
    </row>
    <row r="15" spans="1:4" x14ac:dyDescent="0.2">
      <c r="A15" s="53" t="s">
        <v>134</v>
      </c>
      <c r="B15" s="53">
        <v>19.7</v>
      </c>
      <c r="C15" s="53">
        <v>23.2</v>
      </c>
      <c r="D15" s="53">
        <f t="shared" si="0"/>
        <v>21.45</v>
      </c>
    </row>
    <row r="16" spans="1:4" x14ac:dyDescent="0.2">
      <c r="A16" s="53" t="s">
        <v>135</v>
      </c>
      <c r="B16" s="53">
        <v>21.8</v>
      </c>
      <c r="C16" s="53">
        <v>21.5</v>
      </c>
      <c r="D16" s="53">
        <f t="shared" si="0"/>
        <v>21.65</v>
      </c>
    </row>
    <row r="17" spans="1:4" x14ac:dyDescent="0.2">
      <c r="A17" s="53" t="s">
        <v>136</v>
      </c>
      <c r="B17" s="53">
        <v>23.9</v>
      </c>
      <c r="C17" s="53">
        <v>24.3</v>
      </c>
      <c r="D17" s="53">
        <f t="shared" si="0"/>
        <v>24.1</v>
      </c>
    </row>
    <row r="18" spans="1:4" x14ac:dyDescent="0.2">
      <c r="A18" s="53" t="s">
        <v>137</v>
      </c>
      <c r="B18" s="53">
        <v>24.5</v>
      </c>
      <c r="C18" s="53">
        <v>24.2</v>
      </c>
      <c r="D18" s="53">
        <f t="shared" si="0"/>
        <v>24.35</v>
      </c>
    </row>
    <row r="19" spans="1:4" x14ac:dyDescent="0.2">
      <c r="A19" s="53" t="s">
        <v>138</v>
      </c>
      <c r="B19" s="53">
        <v>24.4</v>
      </c>
      <c r="C19" s="53">
        <v>25.6</v>
      </c>
      <c r="D19" s="53">
        <f t="shared" si="0"/>
        <v>25</v>
      </c>
    </row>
    <row r="20" spans="1:4" x14ac:dyDescent="0.2">
      <c r="A20" s="53" t="s">
        <v>140</v>
      </c>
      <c r="B20" s="53">
        <v>25.1</v>
      </c>
      <c r="C20" s="53">
        <v>25.6</v>
      </c>
      <c r="D20" s="53">
        <f t="shared" si="0"/>
        <v>25.35</v>
      </c>
    </row>
    <row r="21" spans="1:4" x14ac:dyDescent="0.2">
      <c r="A21" s="53" t="s">
        <v>141</v>
      </c>
      <c r="B21" s="53">
        <v>25.8</v>
      </c>
      <c r="C21" s="53">
        <v>25.4</v>
      </c>
      <c r="D21" s="53">
        <f t="shared" si="0"/>
        <v>25.6</v>
      </c>
    </row>
    <row r="22" spans="1:4" x14ac:dyDescent="0.2">
      <c r="A22" s="53" t="s">
        <v>142</v>
      </c>
      <c r="B22" s="53">
        <v>26.2</v>
      </c>
      <c r="C22" s="53">
        <v>26.4</v>
      </c>
      <c r="D22" s="53">
        <f t="shared" si="0"/>
        <v>26.299999999999997</v>
      </c>
    </row>
    <row r="23" spans="1:4" x14ac:dyDescent="0.2">
      <c r="A23" s="53" t="s">
        <v>143</v>
      </c>
      <c r="B23" s="53">
        <v>28.1</v>
      </c>
      <c r="C23" s="53">
        <v>28.7</v>
      </c>
      <c r="D23" s="53">
        <f t="shared" si="0"/>
        <v>28.4</v>
      </c>
    </row>
    <row r="24" spans="1:4" x14ac:dyDescent="0.2">
      <c r="A24" s="57" t="s">
        <v>144</v>
      </c>
      <c r="B24" s="57">
        <v>32.6</v>
      </c>
      <c r="C24" s="57">
        <v>32.1</v>
      </c>
      <c r="D24" s="57">
        <f t="shared" si="0"/>
        <v>32.35</v>
      </c>
    </row>
  </sheetData>
  <mergeCells count="2">
    <mergeCell ref="B1:C1"/>
    <mergeCell ref="D1:D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3" sqref="A13"/>
    </sheetView>
  </sheetViews>
  <sheetFormatPr defaultRowHeight="14.25" x14ac:dyDescent="0.2"/>
  <cols>
    <col min="1" max="1" width="23.1640625" style="53" bestFit="1" customWidth="1"/>
    <col min="2" max="7" width="17.5" style="53" customWidth="1"/>
    <col min="8" max="8" width="20.6640625" style="53" customWidth="1"/>
    <col min="9" max="16384" width="9.33203125" style="53"/>
  </cols>
  <sheetData>
    <row r="1" spans="1:8" ht="15" x14ac:dyDescent="0.25">
      <c r="A1" s="192" t="s">
        <v>148</v>
      </c>
      <c r="B1" s="192"/>
      <c r="C1" s="192"/>
      <c r="D1" s="192"/>
      <c r="E1" s="192"/>
      <c r="F1" s="192"/>
      <c r="H1" s="193" t="s">
        <v>198</v>
      </c>
    </row>
    <row r="2" spans="1:8" ht="30" x14ac:dyDescent="0.25">
      <c r="B2" s="59" t="s">
        <v>149</v>
      </c>
      <c r="C2" s="59" t="s">
        <v>150</v>
      </c>
      <c r="D2" s="59" t="s">
        <v>151</v>
      </c>
      <c r="E2" s="59" t="s">
        <v>152</v>
      </c>
      <c r="F2" s="59" t="s">
        <v>153</v>
      </c>
      <c r="G2" s="59" t="s">
        <v>154</v>
      </c>
      <c r="H2" s="193"/>
    </row>
    <row r="3" spans="1:8" x14ac:dyDescent="0.2">
      <c r="A3" s="53" t="s">
        <v>125</v>
      </c>
      <c r="B3" s="53">
        <v>10.5</v>
      </c>
      <c r="C3" s="53">
        <v>11.1</v>
      </c>
      <c r="D3" s="53">
        <v>10.8</v>
      </c>
      <c r="E3" s="53">
        <v>9.9</v>
      </c>
      <c r="F3" s="53">
        <v>9.9</v>
      </c>
      <c r="G3" s="53">
        <v>12.5</v>
      </c>
      <c r="H3" s="54">
        <f t="shared" ref="H3:H24" si="0">AVERAGE(B3:G3)</f>
        <v>10.783333333333333</v>
      </c>
    </row>
    <row r="4" spans="1:8" x14ac:dyDescent="0.2">
      <c r="A4" s="53" t="s">
        <v>126</v>
      </c>
      <c r="B4" s="53">
        <v>13.9</v>
      </c>
      <c r="C4" s="53">
        <v>14.5</v>
      </c>
      <c r="D4" s="53">
        <v>14.2</v>
      </c>
      <c r="E4" s="53">
        <v>13.3</v>
      </c>
      <c r="F4" s="53">
        <v>13.4</v>
      </c>
      <c r="G4" s="53">
        <v>14.6</v>
      </c>
      <c r="H4" s="54">
        <f t="shared" si="0"/>
        <v>13.983333333333333</v>
      </c>
    </row>
    <row r="5" spans="1:8" x14ac:dyDescent="0.2">
      <c r="A5" s="53" t="s">
        <v>58</v>
      </c>
      <c r="B5" s="53">
        <v>15.3</v>
      </c>
      <c r="C5" s="53">
        <v>15.9</v>
      </c>
      <c r="D5" s="53">
        <v>15.3</v>
      </c>
      <c r="E5" s="53">
        <v>14.9</v>
      </c>
      <c r="F5" s="53">
        <v>15.7</v>
      </c>
      <c r="G5" s="53">
        <v>16.5</v>
      </c>
      <c r="H5" s="54">
        <f t="shared" si="0"/>
        <v>15.6</v>
      </c>
    </row>
    <row r="6" spans="1:8" x14ac:dyDescent="0.2">
      <c r="A6" s="53" t="s">
        <v>55</v>
      </c>
      <c r="B6" s="53">
        <v>15.3</v>
      </c>
      <c r="C6" s="53">
        <v>16.2</v>
      </c>
      <c r="D6" s="53">
        <v>15.5</v>
      </c>
      <c r="E6" s="53">
        <v>15</v>
      </c>
      <c r="F6" s="53">
        <v>15.1</v>
      </c>
      <c r="G6" s="53">
        <v>18.600000000000001</v>
      </c>
      <c r="H6" s="54">
        <f t="shared" si="0"/>
        <v>15.949999999999998</v>
      </c>
    </row>
    <row r="7" spans="1:8" x14ac:dyDescent="0.2">
      <c r="A7" s="53" t="s">
        <v>56</v>
      </c>
      <c r="B7" s="53">
        <v>16.2</v>
      </c>
      <c r="C7" s="53">
        <v>16.2</v>
      </c>
      <c r="D7" s="53">
        <v>16.8</v>
      </c>
      <c r="E7" s="53">
        <v>14.9</v>
      </c>
      <c r="F7" s="53">
        <v>15</v>
      </c>
      <c r="G7" s="53">
        <v>16.899999999999999</v>
      </c>
      <c r="H7" s="54">
        <f t="shared" si="0"/>
        <v>16</v>
      </c>
    </row>
    <row r="8" spans="1:8" x14ac:dyDescent="0.2">
      <c r="A8" s="53" t="s">
        <v>127</v>
      </c>
      <c r="B8" s="53">
        <v>16.5</v>
      </c>
      <c r="C8" s="53">
        <v>17</v>
      </c>
      <c r="D8" s="53">
        <v>16.7</v>
      </c>
      <c r="E8" s="53">
        <v>15.8</v>
      </c>
      <c r="F8" s="53">
        <v>15.8</v>
      </c>
      <c r="G8" s="53">
        <v>18.5</v>
      </c>
      <c r="H8" s="54">
        <f t="shared" si="0"/>
        <v>16.716666666666665</v>
      </c>
    </row>
    <row r="9" spans="1:8" x14ac:dyDescent="0.2">
      <c r="A9" s="53" t="s">
        <v>128</v>
      </c>
      <c r="B9" s="53">
        <v>16.600000000000001</v>
      </c>
      <c r="C9" s="53">
        <v>17.5</v>
      </c>
      <c r="D9" s="53">
        <v>17.100000000000001</v>
      </c>
      <c r="E9" s="53">
        <v>15.8</v>
      </c>
      <c r="F9" s="53">
        <v>15.9</v>
      </c>
      <c r="G9" s="53">
        <v>19.600000000000001</v>
      </c>
      <c r="H9" s="54">
        <f t="shared" si="0"/>
        <v>17.083333333333332</v>
      </c>
    </row>
    <row r="10" spans="1:8" x14ac:dyDescent="0.2">
      <c r="A10" s="53" t="s">
        <v>132</v>
      </c>
      <c r="B10" s="53">
        <v>17</v>
      </c>
      <c r="C10" s="53">
        <v>18.2</v>
      </c>
      <c r="D10" s="53">
        <v>17.600000000000001</v>
      </c>
      <c r="E10" s="53">
        <v>15.9</v>
      </c>
      <c r="F10" s="53">
        <v>16</v>
      </c>
      <c r="G10" s="53">
        <v>20.9</v>
      </c>
      <c r="H10" s="54">
        <f t="shared" si="0"/>
        <v>17.599999999999998</v>
      </c>
    </row>
    <row r="11" spans="1:8" x14ac:dyDescent="0.2">
      <c r="A11" s="53" t="s">
        <v>129</v>
      </c>
      <c r="B11" s="53">
        <v>18</v>
      </c>
      <c r="C11" s="53">
        <v>18</v>
      </c>
      <c r="D11" s="53">
        <v>18</v>
      </c>
      <c r="E11" s="53">
        <v>18</v>
      </c>
      <c r="F11" s="53">
        <v>18</v>
      </c>
      <c r="G11" s="53">
        <v>18</v>
      </c>
      <c r="H11" s="54">
        <f t="shared" si="0"/>
        <v>18</v>
      </c>
    </row>
    <row r="12" spans="1:8" x14ac:dyDescent="0.2">
      <c r="A12" s="53" t="s">
        <v>54</v>
      </c>
      <c r="B12" s="53">
        <v>18.100000000000001</v>
      </c>
      <c r="C12" s="53">
        <v>18.5</v>
      </c>
      <c r="D12" s="53">
        <v>18.2</v>
      </c>
      <c r="E12" s="53">
        <v>17.3</v>
      </c>
      <c r="F12" s="53">
        <v>17.399999999999999</v>
      </c>
      <c r="G12" s="53">
        <v>20</v>
      </c>
      <c r="H12" s="54">
        <f t="shared" si="0"/>
        <v>18.25</v>
      </c>
    </row>
    <row r="13" spans="1:8" x14ac:dyDescent="0.2">
      <c r="A13" s="53" t="s">
        <v>130</v>
      </c>
      <c r="B13" s="53">
        <v>18.100000000000001</v>
      </c>
      <c r="C13" s="53">
        <v>19</v>
      </c>
      <c r="D13" s="53">
        <v>18.600000000000001</v>
      </c>
      <c r="E13" s="53">
        <v>17.399999999999999</v>
      </c>
      <c r="F13" s="53">
        <v>17.5</v>
      </c>
      <c r="G13" s="53">
        <v>20.9</v>
      </c>
      <c r="H13" s="54">
        <f t="shared" si="0"/>
        <v>18.583333333333332</v>
      </c>
    </row>
    <row r="14" spans="1:8" x14ac:dyDescent="0.2">
      <c r="A14" s="53" t="s">
        <v>134</v>
      </c>
      <c r="B14" s="53">
        <v>19.100000000000001</v>
      </c>
      <c r="C14" s="53">
        <v>19.8</v>
      </c>
      <c r="D14" s="53">
        <v>19.399999999999999</v>
      </c>
      <c r="E14" s="53">
        <v>18.5</v>
      </c>
      <c r="F14" s="53">
        <v>18.600000000000001</v>
      </c>
      <c r="G14" s="53">
        <v>21.4</v>
      </c>
      <c r="H14" s="54">
        <f t="shared" si="0"/>
        <v>19.466666666666669</v>
      </c>
    </row>
    <row r="15" spans="1:8" x14ac:dyDescent="0.2">
      <c r="A15" s="53" t="s">
        <v>131</v>
      </c>
      <c r="B15" s="53">
        <v>20.5</v>
      </c>
      <c r="C15" s="53">
        <v>21.3</v>
      </c>
      <c r="D15" s="53">
        <v>20.9</v>
      </c>
      <c r="E15" s="53">
        <v>19.7</v>
      </c>
      <c r="F15" s="53">
        <v>19.8</v>
      </c>
      <c r="G15" s="53">
        <v>23.3</v>
      </c>
      <c r="H15" s="54">
        <f t="shared" si="0"/>
        <v>20.916666666666664</v>
      </c>
    </row>
    <row r="16" spans="1:8" x14ac:dyDescent="0.2">
      <c r="A16" s="53" t="s">
        <v>135</v>
      </c>
      <c r="B16" s="53">
        <v>22.1</v>
      </c>
      <c r="C16" s="53">
        <v>23.2</v>
      </c>
      <c r="D16" s="53">
        <v>23</v>
      </c>
      <c r="E16" s="53">
        <v>20.7</v>
      </c>
      <c r="F16" s="53">
        <v>20.8</v>
      </c>
      <c r="G16" s="53">
        <v>24.3</v>
      </c>
      <c r="H16" s="54">
        <f t="shared" si="0"/>
        <v>22.349999999999998</v>
      </c>
    </row>
    <row r="17" spans="1:8" x14ac:dyDescent="0.2">
      <c r="A17" s="53" t="s">
        <v>136</v>
      </c>
      <c r="B17" s="53">
        <v>23.6</v>
      </c>
      <c r="C17" s="53">
        <v>24.3</v>
      </c>
      <c r="D17" s="53">
        <v>23.4</v>
      </c>
      <c r="E17" s="53">
        <v>22.8</v>
      </c>
      <c r="F17" s="53">
        <v>22.4</v>
      </c>
      <c r="G17" s="53">
        <v>25.5</v>
      </c>
      <c r="H17" s="54">
        <f t="shared" si="0"/>
        <v>23.666666666666668</v>
      </c>
    </row>
    <row r="18" spans="1:8" x14ac:dyDescent="0.2">
      <c r="A18" s="53" t="s">
        <v>145</v>
      </c>
      <c r="B18" s="53">
        <v>24.2</v>
      </c>
      <c r="C18" s="53">
        <v>25.2</v>
      </c>
      <c r="D18" s="53">
        <v>24.2</v>
      </c>
      <c r="E18" s="53">
        <v>24</v>
      </c>
      <c r="F18" s="53">
        <v>23.3</v>
      </c>
      <c r="G18" s="53">
        <v>26.2</v>
      </c>
      <c r="H18" s="54">
        <f t="shared" si="0"/>
        <v>24.516666666666666</v>
      </c>
    </row>
    <row r="19" spans="1:8" x14ac:dyDescent="0.2">
      <c r="A19" s="53" t="s">
        <v>140</v>
      </c>
      <c r="B19" s="53">
        <v>25.4</v>
      </c>
      <c r="C19" s="53">
        <v>24.9</v>
      </c>
      <c r="D19" s="53">
        <v>24.9</v>
      </c>
      <c r="E19" s="53">
        <v>24.1</v>
      </c>
      <c r="F19" s="53">
        <v>24.4</v>
      </c>
      <c r="G19" s="53">
        <v>26</v>
      </c>
      <c r="H19" s="54">
        <f t="shared" si="0"/>
        <v>24.95</v>
      </c>
    </row>
    <row r="20" spans="1:8" x14ac:dyDescent="0.2">
      <c r="A20" s="53" t="s">
        <v>141</v>
      </c>
      <c r="B20" s="53">
        <v>27</v>
      </c>
      <c r="C20" s="53">
        <v>26.1</v>
      </c>
      <c r="D20" s="53">
        <v>25.3</v>
      </c>
      <c r="E20" s="53">
        <v>24.3</v>
      </c>
      <c r="F20" s="53">
        <v>24.9</v>
      </c>
      <c r="G20" s="53">
        <v>26.8</v>
      </c>
      <c r="H20" s="54">
        <f t="shared" si="0"/>
        <v>25.733333333333334</v>
      </c>
    </row>
    <row r="21" spans="1:8" x14ac:dyDescent="0.2">
      <c r="A21" s="53" t="s">
        <v>137</v>
      </c>
      <c r="B21" s="53">
        <v>25.5</v>
      </c>
      <c r="C21" s="53">
        <v>26.3</v>
      </c>
      <c r="D21" s="53">
        <v>27.8</v>
      </c>
      <c r="E21" s="53">
        <v>24.1</v>
      </c>
      <c r="F21" s="53">
        <v>24.1</v>
      </c>
      <c r="G21" s="53">
        <v>27.4</v>
      </c>
      <c r="H21" s="54">
        <f t="shared" si="0"/>
        <v>25.866666666666664</v>
      </c>
    </row>
    <row r="22" spans="1:8" x14ac:dyDescent="0.2">
      <c r="A22" s="53" t="s">
        <v>142</v>
      </c>
      <c r="B22" s="53">
        <v>27</v>
      </c>
      <c r="C22" s="53">
        <v>26.9</v>
      </c>
      <c r="D22" s="53">
        <v>26.7</v>
      </c>
      <c r="E22" s="53">
        <v>25</v>
      </c>
      <c r="F22" s="53">
        <v>25.8</v>
      </c>
      <c r="G22" s="53">
        <v>30.1</v>
      </c>
      <c r="H22" s="54">
        <f t="shared" si="0"/>
        <v>26.916666666666668</v>
      </c>
    </row>
    <row r="23" spans="1:8" x14ac:dyDescent="0.2">
      <c r="A23" s="53" t="s">
        <v>143</v>
      </c>
      <c r="B23" s="53">
        <v>28.6</v>
      </c>
      <c r="C23" s="53">
        <v>30.4</v>
      </c>
      <c r="D23" s="53">
        <v>29.6</v>
      </c>
      <c r="E23" s="53">
        <v>27</v>
      </c>
      <c r="F23" s="53">
        <v>27.1</v>
      </c>
      <c r="G23" s="53">
        <v>35.799999999999997</v>
      </c>
      <c r="H23" s="54">
        <f t="shared" si="0"/>
        <v>29.75</v>
      </c>
    </row>
    <row r="24" spans="1:8" x14ac:dyDescent="0.2">
      <c r="A24" s="53" t="s">
        <v>144</v>
      </c>
      <c r="B24" s="53">
        <v>31</v>
      </c>
      <c r="C24" s="53">
        <v>32.200000000000003</v>
      </c>
      <c r="D24" s="53">
        <v>31.6</v>
      </c>
      <c r="E24" s="53">
        <v>29.9</v>
      </c>
      <c r="F24" s="53">
        <v>30</v>
      </c>
      <c r="G24" s="53" t="s">
        <v>110</v>
      </c>
      <c r="H24" s="54">
        <f t="shared" si="0"/>
        <v>30.940000000000005</v>
      </c>
    </row>
  </sheetData>
  <mergeCells count="2">
    <mergeCell ref="A1:F1"/>
    <mergeCell ref="H1:H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3" sqref="A13"/>
    </sheetView>
  </sheetViews>
  <sheetFormatPr defaultRowHeight="14.25" x14ac:dyDescent="0.2"/>
  <cols>
    <col min="1" max="1" width="20.83203125" style="53" customWidth="1"/>
    <col min="2" max="2" width="33.83203125" style="53" customWidth="1"/>
    <col min="3" max="3" width="18.83203125" style="53" customWidth="1"/>
    <col min="4" max="4" width="24.5" style="53" customWidth="1"/>
    <col min="5" max="16384" width="9.33203125" style="53"/>
  </cols>
  <sheetData>
    <row r="1" spans="1:4" ht="15" x14ac:dyDescent="0.25">
      <c r="A1" s="55"/>
      <c r="B1" s="194" t="s">
        <v>148</v>
      </c>
      <c r="C1" s="194"/>
      <c r="D1" s="193" t="s">
        <v>199</v>
      </c>
    </row>
    <row r="2" spans="1:4" ht="15" x14ac:dyDescent="0.25">
      <c r="A2" s="55"/>
      <c r="B2" s="60" t="s">
        <v>156</v>
      </c>
      <c r="C2" s="60" t="s">
        <v>155</v>
      </c>
      <c r="D2" s="193"/>
    </row>
    <row r="3" spans="1:4" x14ac:dyDescent="0.2">
      <c r="A3" s="53" t="s">
        <v>125</v>
      </c>
      <c r="B3" s="61">
        <v>11.7</v>
      </c>
      <c r="C3" s="61">
        <v>13.6</v>
      </c>
      <c r="D3" s="61">
        <f>AVERAGE(B3:C3)</f>
        <v>12.649999999999999</v>
      </c>
    </row>
    <row r="4" spans="1:4" x14ac:dyDescent="0.2">
      <c r="A4" s="53" t="s">
        <v>126</v>
      </c>
      <c r="B4" s="61">
        <v>15.2</v>
      </c>
      <c r="C4" s="61">
        <v>15.1</v>
      </c>
      <c r="D4" s="61">
        <f t="shared" ref="D4:D26" si="0">AVERAGE(B4:C4)</f>
        <v>15.149999999999999</v>
      </c>
    </row>
    <row r="5" spans="1:4" x14ac:dyDescent="0.2">
      <c r="A5" s="53" t="s">
        <v>55</v>
      </c>
      <c r="B5" s="61">
        <v>15.5</v>
      </c>
      <c r="C5" s="61" t="s">
        <v>110</v>
      </c>
      <c r="D5" s="61">
        <f t="shared" si="0"/>
        <v>15.5</v>
      </c>
    </row>
    <row r="6" spans="1:4" x14ac:dyDescent="0.2">
      <c r="A6" s="53" t="s">
        <v>56</v>
      </c>
      <c r="B6" s="61">
        <v>16</v>
      </c>
      <c r="C6" s="61">
        <v>16.899999999999999</v>
      </c>
      <c r="D6" s="61">
        <f t="shared" si="0"/>
        <v>16.45</v>
      </c>
    </row>
    <row r="7" spans="1:4" x14ac:dyDescent="0.2">
      <c r="A7" s="53" t="s">
        <v>58</v>
      </c>
      <c r="B7" s="61">
        <v>15.6</v>
      </c>
      <c r="C7" s="61">
        <v>17.5</v>
      </c>
      <c r="D7" s="61">
        <f t="shared" si="0"/>
        <v>16.55</v>
      </c>
    </row>
    <row r="8" spans="1:4" x14ac:dyDescent="0.2">
      <c r="A8" s="53" t="s">
        <v>132</v>
      </c>
      <c r="B8" s="61">
        <v>17</v>
      </c>
      <c r="C8" s="61">
        <v>17.7</v>
      </c>
      <c r="D8" s="61">
        <f t="shared" si="0"/>
        <v>17.350000000000001</v>
      </c>
    </row>
    <row r="9" spans="1:4" x14ac:dyDescent="0.2">
      <c r="A9" s="53" t="s">
        <v>129</v>
      </c>
      <c r="B9" s="61">
        <v>18</v>
      </c>
      <c r="C9" s="61">
        <v>18</v>
      </c>
      <c r="D9" s="61">
        <f t="shared" si="0"/>
        <v>18</v>
      </c>
    </row>
    <row r="10" spans="1:4" x14ac:dyDescent="0.2">
      <c r="A10" s="53" t="s">
        <v>128</v>
      </c>
      <c r="B10" s="61">
        <v>17.899999999999999</v>
      </c>
      <c r="C10" s="61">
        <v>18.399999999999999</v>
      </c>
      <c r="D10" s="61">
        <f t="shared" si="0"/>
        <v>18.149999999999999</v>
      </c>
    </row>
    <row r="11" spans="1:4" x14ac:dyDescent="0.2">
      <c r="A11" s="53" t="s">
        <v>127</v>
      </c>
      <c r="B11" s="61">
        <v>16.8</v>
      </c>
      <c r="C11" s="61">
        <v>19.8</v>
      </c>
      <c r="D11" s="61">
        <f t="shared" si="0"/>
        <v>18.3</v>
      </c>
    </row>
    <row r="12" spans="1:4" x14ac:dyDescent="0.2">
      <c r="A12" s="53" t="s">
        <v>54</v>
      </c>
      <c r="B12" s="61">
        <v>18.5</v>
      </c>
      <c r="C12" s="61" t="s">
        <v>110</v>
      </c>
      <c r="D12" s="61">
        <f t="shared" si="0"/>
        <v>18.5</v>
      </c>
    </row>
    <row r="13" spans="1:4" x14ac:dyDescent="0.2">
      <c r="A13" s="53" t="s">
        <v>133</v>
      </c>
      <c r="B13" s="61">
        <v>19.2</v>
      </c>
      <c r="C13" s="61" t="s">
        <v>110</v>
      </c>
      <c r="D13" s="61">
        <f t="shared" si="0"/>
        <v>19.2</v>
      </c>
    </row>
    <row r="14" spans="1:4" x14ac:dyDescent="0.2">
      <c r="A14" s="53" t="s">
        <v>134</v>
      </c>
      <c r="B14" s="61">
        <v>19.3</v>
      </c>
      <c r="C14" s="61">
        <v>20.5</v>
      </c>
      <c r="D14" s="61">
        <f t="shared" si="0"/>
        <v>19.899999999999999</v>
      </c>
    </row>
    <row r="15" spans="1:4" x14ac:dyDescent="0.2">
      <c r="A15" s="53" t="s">
        <v>130</v>
      </c>
      <c r="B15" s="61">
        <v>18.7</v>
      </c>
      <c r="C15" s="61">
        <v>22.3</v>
      </c>
      <c r="D15" s="61">
        <f t="shared" si="0"/>
        <v>20.5</v>
      </c>
    </row>
    <row r="16" spans="1:4" x14ac:dyDescent="0.2">
      <c r="A16" s="53" t="s">
        <v>131</v>
      </c>
      <c r="B16" s="61">
        <v>20.6</v>
      </c>
      <c r="C16" s="61">
        <v>24.8</v>
      </c>
      <c r="D16" s="61">
        <f t="shared" si="0"/>
        <v>22.700000000000003</v>
      </c>
    </row>
    <row r="17" spans="1:4" x14ac:dyDescent="0.2">
      <c r="A17" s="53" t="s">
        <v>135</v>
      </c>
      <c r="B17" s="61">
        <v>21.4</v>
      </c>
      <c r="C17" s="61">
        <v>25.8</v>
      </c>
      <c r="D17" s="61">
        <f t="shared" si="0"/>
        <v>23.6</v>
      </c>
    </row>
    <row r="18" spans="1:4" x14ac:dyDescent="0.2">
      <c r="A18" s="53" t="s">
        <v>139</v>
      </c>
      <c r="B18" s="61">
        <v>25.6</v>
      </c>
      <c r="C18" s="61">
        <v>25.5</v>
      </c>
      <c r="D18" s="61">
        <f t="shared" si="0"/>
        <v>25.55</v>
      </c>
    </row>
    <row r="19" spans="1:4" x14ac:dyDescent="0.2">
      <c r="A19" s="53" t="s">
        <v>137</v>
      </c>
      <c r="B19" s="61">
        <v>24.1</v>
      </c>
      <c r="C19" s="61">
        <v>27.1</v>
      </c>
      <c r="D19" s="61">
        <f t="shared" si="0"/>
        <v>25.6</v>
      </c>
    </row>
    <row r="20" spans="1:4" x14ac:dyDescent="0.2">
      <c r="A20" s="53" t="s">
        <v>145</v>
      </c>
      <c r="B20" s="61">
        <v>24.6</v>
      </c>
      <c r="C20" s="61">
        <v>27.3</v>
      </c>
      <c r="D20" s="61">
        <f t="shared" si="0"/>
        <v>25.950000000000003</v>
      </c>
    </row>
    <row r="21" spans="1:4" x14ac:dyDescent="0.2">
      <c r="A21" s="53" t="s">
        <v>140</v>
      </c>
      <c r="B21" s="61">
        <v>25.2</v>
      </c>
      <c r="C21" s="61">
        <v>27.7</v>
      </c>
      <c r="D21" s="61">
        <f t="shared" si="0"/>
        <v>26.45</v>
      </c>
    </row>
    <row r="22" spans="1:4" x14ac:dyDescent="0.2">
      <c r="A22" s="53" t="s">
        <v>141</v>
      </c>
      <c r="B22" s="61">
        <v>25.5</v>
      </c>
      <c r="C22" s="61">
        <v>28</v>
      </c>
      <c r="D22" s="61">
        <f t="shared" si="0"/>
        <v>26.75</v>
      </c>
    </row>
    <row r="23" spans="1:4" x14ac:dyDescent="0.2">
      <c r="A23" s="53" t="s">
        <v>136</v>
      </c>
      <c r="B23" s="61">
        <v>27.7</v>
      </c>
      <c r="C23" s="61">
        <v>26</v>
      </c>
      <c r="D23" s="61">
        <f t="shared" si="0"/>
        <v>26.85</v>
      </c>
    </row>
    <row r="24" spans="1:4" x14ac:dyDescent="0.2">
      <c r="A24" s="53" t="s">
        <v>142</v>
      </c>
      <c r="B24" s="61">
        <v>26.6</v>
      </c>
      <c r="C24" s="61">
        <v>30.7</v>
      </c>
      <c r="D24" s="61">
        <f t="shared" si="0"/>
        <v>28.65</v>
      </c>
    </row>
    <row r="25" spans="1:4" x14ac:dyDescent="0.2">
      <c r="A25" s="53" t="s">
        <v>143</v>
      </c>
      <c r="B25" s="61">
        <v>28.2</v>
      </c>
      <c r="C25" s="61">
        <v>33.799999999999997</v>
      </c>
      <c r="D25" s="61">
        <f t="shared" si="0"/>
        <v>31</v>
      </c>
    </row>
    <row r="26" spans="1:4" x14ac:dyDescent="0.2">
      <c r="A26" s="53" t="s">
        <v>144</v>
      </c>
      <c r="B26" s="61">
        <v>32.200000000000003</v>
      </c>
      <c r="C26" s="61" t="s">
        <v>110</v>
      </c>
      <c r="D26" s="61">
        <f t="shared" si="0"/>
        <v>32.200000000000003</v>
      </c>
    </row>
  </sheetData>
  <mergeCells count="2">
    <mergeCell ref="B1:C1"/>
    <mergeCell ref="D1:D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3" workbookViewId="0">
      <selection activeCell="O32" sqref="O32"/>
    </sheetView>
  </sheetViews>
  <sheetFormatPr defaultRowHeight="12.75" x14ac:dyDescent="0.2"/>
  <cols>
    <col min="1" max="1" width="33.6640625" customWidth="1"/>
  </cols>
  <sheetData>
    <row r="1" spans="1:14" ht="15" x14ac:dyDescent="0.25">
      <c r="A1" s="37" t="s">
        <v>200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33"/>
      <c r="B2" s="46">
        <v>2005</v>
      </c>
      <c r="C2" s="46">
        <v>2006</v>
      </c>
      <c r="D2" s="46">
        <v>2007</v>
      </c>
      <c r="E2" s="46">
        <v>2008</v>
      </c>
      <c r="F2" s="46">
        <v>2009</v>
      </c>
      <c r="G2" s="46">
        <v>2010</v>
      </c>
      <c r="H2" s="46">
        <v>2011</v>
      </c>
      <c r="I2" s="46">
        <v>2012</v>
      </c>
      <c r="J2" s="46">
        <v>2013</v>
      </c>
      <c r="K2" s="46">
        <v>2014</v>
      </c>
      <c r="L2" s="46">
        <v>2015</v>
      </c>
      <c r="M2" s="46">
        <v>2016</v>
      </c>
      <c r="N2" s="46">
        <v>2017</v>
      </c>
    </row>
    <row r="3" spans="1:14" ht="14.25" x14ac:dyDescent="0.2">
      <c r="A3" s="24" t="s">
        <v>15</v>
      </c>
      <c r="B3" s="68">
        <f>+Graf_28!B3/B$17*100</f>
        <v>2.9675221062772237</v>
      </c>
      <c r="C3" s="68">
        <f>+Graf_28!C3/C$17*100</f>
        <v>2.8908109237359039</v>
      </c>
      <c r="D3" s="68">
        <f>+Graf_28!D3/D$17*100</f>
        <v>2.8860253203759916</v>
      </c>
      <c r="E3" s="68">
        <f>+Graf_28!E3/E$17*100</f>
        <v>3.0590281091747529</v>
      </c>
      <c r="F3" s="68">
        <f>+Graf_28!F3/F$17*100</f>
        <v>2.8016358043236949</v>
      </c>
      <c r="G3" s="68">
        <f>+Graf_28!G3/G$17*100</f>
        <v>2.6481752271562011</v>
      </c>
      <c r="H3" s="68">
        <f>+Graf_28!H3/H$17*100</f>
        <v>2.8316029212822453</v>
      </c>
      <c r="I3" s="68">
        <f>+Graf_28!I3/I$17*100</f>
        <v>2.9197708781967657</v>
      </c>
      <c r="J3" s="68">
        <f>+Graf_28!J3/J$17*100</f>
        <v>2.9324912016500271</v>
      </c>
      <c r="K3" s="68">
        <f>+Graf_28!K3/K$17*100</f>
        <v>2.9901223703582716</v>
      </c>
      <c r="L3" s="68">
        <f>+Graf_28!L3/L$17*100</f>
        <v>3.1226274675019252</v>
      </c>
      <c r="M3" s="68">
        <f>+Graf_28!M3/M$17*100</f>
        <v>3.3049154985228939</v>
      </c>
      <c r="N3" s="68">
        <f>+Graf_28!N3/N$17*100</f>
        <v>3.3851132559658161</v>
      </c>
    </row>
    <row r="4" spans="1:14" ht="14.25" x14ac:dyDescent="0.2">
      <c r="A4" s="24" t="s">
        <v>16</v>
      </c>
      <c r="B4" s="68">
        <f>+Graf_28!B4/B$17*100</f>
        <v>2.666899824362118</v>
      </c>
      <c r="C4" s="68">
        <f>+Graf_28!C4/C$17*100</f>
        <v>2.8416129589624997</v>
      </c>
      <c r="D4" s="68">
        <f>+Graf_28!D4/D$17*100</f>
        <v>2.910935761258918</v>
      </c>
      <c r="E4" s="68">
        <f>+Graf_28!E4/E$17*100</f>
        <v>3.0477683380345653</v>
      </c>
      <c r="F4" s="68">
        <f>+Graf_28!F4/F$17*100</f>
        <v>2.463131214547833</v>
      </c>
      <c r="G4" s="68">
        <f>+Graf_28!G4/G$17*100</f>
        <v>2.4553071736172667</v>
      </c>
      <c r="H4" s="68">
        <f>+Graf_28!H4/H$17*100</f>
        <v>2.3499740645265517</v>
      </c>
      <c r="I4" s="68">
        <f>+Graf_28!I4/I$17*100</f>
        <v>2.3060412500287297</v>
      </c>
      <c r="J4" s="68">
        <f>+Graf_28!J4/J$17*100</f>
        <v>2.7378946705220857</v>
      </c>
      <c r="K4" s="68">
        <f>+Graf_28!K4/K$17*100</f>
        <v>3.1063959553352256</v>
      </c>
      <c r="L4" s="68">
        <f>+Graf_28!L4/L$17*100</f>
        <v>3.5667742334087231</v>
      </c>
      <c r="M4" s="68">
        <f>+Graf_28!M4/M$17*100</f>
        <v>3.3505657628611769</v>
      </c>
      <c r="N4" s="68">
        <f>+Graf_28!N4/N$17*100</f>
        <v>3.0121318076212615</v>
      </c>
    </row>
    <row r="5" spans="1:14" ht="14.25" x14ac:dyDescent="0.2">
      <c r="A5" s="24" t="s">
        <v>17</v>
      </c>
      <c r="B5" s="68">
        <f>+Graf_28!B5/B$17*100</f>
        <v>0.25362048332669906</v>
      </c>
      <c r="C5" s="68">
        <f>+Graf_28!C5/C$17*100</f>
        <v>0.28656192911324085</v>
      </c>
      <c r="D5" s="68">
        <f>+Graf_28!D5/D$17*100</f>
        <v>0.29980549016791697</v>
      </c>
      <c r="E5" s="68">
        <f>+Graf_28!E5/E$17*100</f>
        <v>0.30071998731874117</v>
      </c>
      <c r="F5" s="68">
        <f>+Graf_28!F5/F$17*100</f>
        <v>0.24327952704416927</v>
      </c>
      <c r="G5" s="68">
        <f>+Graf_28!G5/G$17*100</f>
        <v>0.2254189306916253</v>
      </c>
      <c r="H5" s="68">
        <f>+Graf_28!H5/H$17*100</f>
        <v>0.20275473169297864</v>
      </c>
      <c r="I5" s="68">
        <f>+Graf_28!I5/I$17*100</f>
        <v>0.2298981068493898</v>
      </c>
      <c r="J5" s="68">
        <f>+Graf_28!J5/J$17*100</f>
        <v>0.23969840153292421</v>
      </c>
      <c r="K5" s="68">
        <f>+Graf_28!K5/K$17*100</f>
        <v>0.23007765411608957</v>
      </c>
      <c r="L5" s="68">
        <f>+Graf_28!L5/L$17*100</f>
        <v>0.20533878821381085</v>
      </c>
      <c r="M5" s="68">
        <f>+Graf_28!M5/M$17*100</f>
        <v>0.22082962649046628</v>
      </c>
      <c r="N5" s="68">
        <f>+Graf_28!N5/N$17*100</f>
        <v>0.20995540023019538</v>
      </c>
    </row>
    <row r="6" spans="1:14" ht="14.25" x14ac:dyDescent="0.2">
      <c r="A6" s="24" t="s">
        <v>18</v>
      </c>
      <c r="B6" s="68">
        <f>+Graf_28!B6/B$17*100</f>
        <v>7.695522999343134</v>
      </c>
      <c r="C6" s="68">
        <f>+Graf_28!C6/C$17*100</f>
        <v>7.2925849079836329</v>
      </c>
      <c r="D6" s="68">
        <f>+Graf_28!D6/D$17*100</f>
        <v>6.577044693298979</v>
      </c>
      <c r="E6" s="68">
        <f>+Graf_28!E6/E$17*100</f>
        <v>6.7474295360178589</v>
      </c>
      <c r="F6" s="68">
        <f>+Graf_28!F6/F$17*100</f>
        <v>6.5933867173267453</v>
      </c>
      <c r="G6" s="68">
        <f>+Graf_28!G6/G$17*100</f>
        <v>6.1886191703934621</v>
      </c>
      <c r="H6" s="68">
        <f>+Graf_28!H6/H$17*100</f>
        <v>6.6701124587897818</v>
      </c>
      <c r="I6" s="68">
        <f>+Graf_28!I6/I$17*100</f>
        <v>5.9525349208366309</v>
      </c>
      <c r="J6" s="68">
        <f>+Graf_28!J6/J$17*100</f>
        <v>6.3315734678418529</v>
      </c>
      <c r="K6" s="68">
        <f>+Graf_28!K6/K$17*100</f>
        <v>6.5991285408490459</v>
      </c>
      <c r="L6" s="68">
        <f>+Graf_28!L6/L$17*100</f>
        <v>6.8699839864770587</v>
      </c>
      <c r="M6" s="68">
        <f>+Graf_28!M6/M$17*100</f>
        <v>6.6782318439002717</v>
      </c>
      <c r="N6" s="68">
        <f>+Graf_28!N6/N$17*100</f>
        <v>7.0105024884805811</v>
      </c>
    </row>
    <row r="7" spans="1:14" ht="14.25" x14ac:dyDescent="0.2">
      <c r="A7" s="24" t="s">
        <v>19</v>
      </c>
      <c r="B7" s="68">
        <f>+Graf_28!B7/B$17*100</f>
        <v>3.5791286466362102</v>
      </c>
      <c r="C7" s="68">
        <f>+Graf_28!C7/C$17*100</f>
        <v>2.824092903528113</v>
      </c>
      <c r="D7" s="68">
        <f>+Graf_28!D7/D$17*100</f>
        <v>3.4434787060374803</v>
      </c>
      <c r="E7" s="68">
        <f>+Graf_28!E7/E$17*100</f>
        <v>2.641590198556107</v>
      </c>
      <c r="F7" s="68">
        <f>+Graf_28!F7/F$17*100</f>
        <v>2.7516944246074084</v>
      </c>
      <c r="G7" s="68">
        <f>+Graf_28!G7/G$17*100</f>
        <v>2.8571818389634109</v>
      </c>
      <c r="H7" s="68">
        <f>+Graf_28!H7/H$17*100</f>
        <v>2.8305395916488556</v>
      </c>
      <c r="I7" s="68">
        <f>+Graf_28!I7/I$17*100</f>
        <v>2.7142306039599484</v>
      </c>
      <c r="J7" s="68">
        <f>+Graf_28!J7/J$17*100</f>
        <v>2.6759962228868845</v>
      </c>
      <c r="K7" s="68">
        <f>+Graf_28!K7/K$17*100</f>
        <v>2.6482475394310647</v>
      </c>
      <c r="L7" s="68">
        <f>+Graf_28!L7/L$17*100</f>
        <v>2.6721394778215792</v>
      </c>
      <c r="M7" s="68">
        <f>+Graf_28!M7/M$17*100</f>
        <v>2.6787156649867243</v>
      </c>
      <c r="N7" s="68">
        <f>+Graf_28!N7/N$17*100</f>
        <v>2.6485649405840013</v>
      </c>
    </row>
    <row r="8" spans="1:14" ht="14.25" x14ac:dyDescent="0.2">
      <c r="A8" s="24" t="s">
        <v>20</v>
      </c>
      <c r="B8" s="68">
        <f>+Graf_28!B8/B$17*100</f>
        <v>0</v>
      </c>
      <c r="C8" s="68">
        <f>+Graf_28!C8/C$17*100</f>
        <v>0</v>
      </c>
      <c r="D8" s="68">
        <f>+Graf_28!D8/D$17*100</f>
        <v>0</v>
      </c>
      <c r="E8" s="68">
        <f>+Graf_28!E8/E$17*100</f>
        <v>0</v>
      </c>
      <c r="F8" s="68">
        <f>+Graf_28!F8/F$17*100</f>
        <v>0</v>
      </c>
      <c r="G8" s="68">
        <f>+Graf_28!G8/G$17*100</f>
        <v>0</v>
      </c>
      <c r="H8" s="68">
        <f>+Graf_28!H8/H$17*100</f>
        <v>0</v>
      </c>
      <c r="I8" s="68">
        <f>+Graf_28!I8/I$17*100</f>
        <v>5.2550418024504532E-2</v>
      </c>
      <c r="J8" s="68">
        <f>+Graf_28!J8/J$17*100</f>
        <v>0.11748705569443266</v>
      </c>
      <c r="K8" s="68">
        <f>+Graf_28!K8/K$17*100</f>
        <v>0.18506648944681517</v>
      </c>
      <c r="L8" s="68">
        <f>+Graf_28!L8/L$17*100</f>
        <v>0.13024414801564629</v>
      </c>
      <c r="M8" s="68">
        <f>+Graf_28!M8/M$17*100</f>
        <v>0.13545856773038054</v>
      </c>
      <c r="N8" s="68">
        <f>+Graf_28!N8/N$17*100</f>
        <v>0.20465800677369766</v>
      </c>
    </row>
    <row r="9" spans="1:14" ht="14.25" x14ac:dyDescent="0.2">
      <c r="A9" s="24" t="s">
        <v>21</v>
      </c>
      <c r="B9" s="68">
        <f>+Graf_28!B9/B$17*100</f>
        <v>0</v>
      </c>
      <c r="C9" s="68">
        <f>+Graf_28!C9/C$17*100</f>
        <v>0</v>
      </c>
      <c r="D9" s="68">
        <f>+Graf_28!D9/D$17*100</f>
        <v>0</v>
      </c>
      <c r="E9" s="68">
        <f>+Graf_28!E9/E$17*100</f>
        <v>0</v>
      </c>
      <c r="F9" s="68">
        <f>+Graf_28!F9/F$17*100</f>
        <v>0</v>
      </c>
      <c r="G9" s="68">
        <f>+Graf_28!G9/G$17*100</f>
        <v>0</v>
      </c>
      <c r="H9" s="68">
        <f>+Graf_28!H9/H$17*100</f>
        <v>0</v>
      </c>
      <c r="I9" s="68">
        <f>+Graf_28!I9/I$17*100</f>
        <v>0.23371910515520752</v>
      </c>
      <c r="J9" s="68">
        <f>+Graf_28!J9/J$17*100</f>
        <v>0.27500653803195801</v>
      </c>
      <c r="K9" s="68">
        <f>+Graf_28!K9/K$17*100</f>
        <v>0.20132534012783579</v>
      </c>
      <c r="L9" s="68">
        <f>+Graf_28!L9/L$17*100</f>
        <v>0.13978957200896877</v>
      </c>
      <c r="M9" s="68">
        <f>+Graf_28!M9/M$17*100</f>
        <v>0.14758613275905702</v>
      </c>
      <c r="N9" s="68">
        <f>+Graf_28!N9/N$17*100</f>
        <v>0.14977197439290366</v>
      </c>
    </row>
    <row r="10" spans="1:14" ht="14.25" x14ac:dyDescent="0.2">
      <c r="A10" s="24" t="s">
        <v>22</v>
      </c>
      <c r="B10" s="68">
        <f>+Graf_28!B10/B$17*100</f>
        <v>0.65137433671903366</v>
      </c>
      <c r="C10" s="68">
        <f>+Graf_28!C10/C$17*100</f>
        <v>0.62574778747215387</v>
      </c>
      <c r="D10" s="68">
        <f>+Graf_28!D10/D$17*100</f>
        <v>0.57997299866135743</v>
      </c>
      <c r="E10" s="68">
        <f>+Graf_28!E10/E$17*100</f>
        <v>0.57330360023224658</v>
      </c>
      <c r="F10" s="68">
        <f>+Graf_28!F10/F$17*100</f>
        <v>0.64494684188873763</v>
      </c>
      <c r="G10" s="68">
        <f>+Graf_28!G10/G$17*100</f>
        <v>0.63062531156917689</v>
      </c>
      <c r="H10" s="68">
        <f>+Graf_28!H10/H$17*100</f>
        <v>0.6219557010644835</v>
      </c>
      <c r="I10" s="68">
        <f>+Graf_28!I10/I$17*100</f>
        <v>0.65559116472129753</v>
      </c>
      <c r="J10" s="68">
        <f>+Graf_28!J10/J$17*100</f>
        <v>0.66671300105906861</v>
      </c>
      <c r="K10" s="68">
        <f>+Graf_28!K10/K$17*100</f>
        <v>0.65269447230225075</v>
      </c>
      <c r="L10" s="68">
        <f>+Graf_28!L10/L$17*100</f>
        <v>0.64073322194005633</v>
      </c>
      <c r="M10" s="68">
        <f>+Graf_28!M10/M$17*100</f>
        <v>0.64335556937537719</v>
      </c>
      <c r="N10" s="68">
        <f>+Graf_28!N10/N$17*100</f>
        <v>0.64020792145765826</v>
      </c>
    </row>
    <row r="11" spans="1:14" ht="14.25" x14ac:dyDescent="0.2">
      <c r="A11" s="24" t="s">
        <v>35</v>
      </c>
      <c r="B11" s="68">
        <f>+Graf_28!B11/B$17*100</f>
        <v>0.1777047238156384</v>
      </c>
      <c r="C11" s="68">
        <f>+Graf_28!C11/C$17*100</f>
        <v>0.17973383981025381</v>
      </c>
      <c r="D11" s="68">
        <f>+Graf_28!D11/D$17*100</f>
        <v>0.18725413290176168</v>
      </c>
      <c r="E11" s="68">
        <f>+Graf_28!E11/E$17*100</f>
        <v>0.18774996761282767</v>
      </c>
      <c r="F11" s="68">
        <f>+Graf_28!F11/F$17*100</f>
        <v>0.18419144314265135</v>
      </c>
      <c r="G11" s="68">
        <f>+Graf_28!G11/G$17*100</f>
        <v>0.18059617900025823</v>
      </c>
      <c r="H11" s="68">
        <f>+Graf_28!H11/H$17*100</f>
        <v>0.19045777048659929</v>
      </c>
      <c r="I11" s="68">
        <f>+Graf_28!I11/I$17*100</f>
        <v>0.18215488431762578</v>
      </c>
      <c r="J11" s="68">
        <f>+Graf_28!J11/J$17*100</f>
        <v>0.1986830960328056</v>
      </c>
      <c r="K11" s="68">
        <f>+Graf_28!K11/K$17*100</f>
        <v>0.19911736428561491</v>
      </c>
      <c r="L11" s="68">
        <f>+Graf_28!L11/L$17*100</f>
        <v>0.18009176915618363</v>
      </c>
      <c r="M11" s="68">
        <f>+Graf_28!M11/M$17*100</f>
        <v>0.17889821921950186</v>
      </c>
      <c r="N11" s="68">
        <f>+Graf_28!N11/N$17*100</f>
        <v>0.17860052607753121</v>
      </c>
    </row>
    <row r="12" spans="1:14" ht="14.25" x14ac:dyDescent="0.2">
      <c r="A12" s="24" t="s">
        <v>23</v>
      </c>
      <c r="B12" s="68">
        <f>+Graf_28!B12/B$17*100</f>
        <v>6.827184203527473</v>
      </c>
      <c r="C12" s="68">
        <f>+Graf_28!C12/C$17*100</f>
        <v>6.2730699508146612</v>
      </c>
      <c r="D12" s="68">
        <f>+Graf_28!D12/D$17*100</f>
        <v>6.1565855529221984</v>
      </c>
      <c r="E12" s="68">
        <f>+Graf_28!E12/E$17*100</f>
        <v>6.4441814641618107</v>
      </c>
      <c r="F12" s="68">
        <f>+Graf_28!F12/F$17*100</f>
        <v>6.5919856596672251</v>
      </c>
      <c r="G12" s="68">
        <f>+Graf_28!G12/G$17*100</f>
        <v>6.3300675812855953</v>
      </c>
      <c r="H12" s="68">
        <f>+Graf_28!H12/H$17*100</f>
        <v>6.5474798273554775</v>
      </c>
      <c r="I12" s="68">
        <f>+Graf_28!I12/I$17*100</f>
        <v>6.6330261097562087</v>
      </c>
      <c r="J12" s="68">
        <f>+Graf_28!J12/J$17*100</f>
        <v>7.4231514458707499</v>
      </c>
      <c r="K12" s="68">
        <f>+Graf_28!K12/K$17*100</f>
        <v>7.5788074220424519</v>
      </c>
      <c r="L12" s="68">
        <f>+Graf_28!L12/L$17*100</f>
        <v>7.8223397128084278</v>
      </c>
      <c r="M12" s="68">
        <f>+Graf_28!M12/M$17*100</f>
        <v>8.1183224083547341</v>
      </c>
      <c r="N12" s="68">
        <f>+Graf_28!N12/N$17*100</f>
        <v>8.3589601747611972</v>
      </c>
    </row>
    <row r="13" spans="1:14" ht="14.25" x14ac:dyDescent="0.2">
      <c r="A13" s="24" t="s">
        <v>24</v>
      </c>
      <c r="B13" s="69">
        <f>+Graf_28!B13/B$17*100</f>
        <v>3.3162105763556591</v>
      </c>
      <c r="C13" s="69">
        <f>+Graf_28!C13/C$17*100</f>
        <v>3.2542713440444579</v>
      </c>
      <c r="D13" s="69">
        <f>+Graf_28!D13/D$17*100</f>
        <v>3.2551900224725601</v>
      </c>
      <c r="E13" s="69">
        <f>+Graf_28!E13/E$17*100</f>
        <v>3.2599861128882108</v>
      </c>
      <c r="F13" s="69">
        <f>+Graf_28!F13/F$17*100</f>
        <v>3.4164804766676182</v>
      </c>
      <c r="G13" s="69">
        <f>+Graf_28!G13/G$17*100</f>
        <v>3.3195297331257221</v>
      </c>
      <c r="H13" s="69">
        <f>+Graf_28!H13/H$17*100</f>
        <v>3.3772644800402341</v>
      </c>
      <c r="I13" s="69">
        <f>+Graf_28!I13/I$17*100</f>
        <v>3.3373009362246906</v>
      </c>
      <c r="J13" s="69">
        <f>+Graf_28!J13/J$17*100</f>
        <v>3.5542746581216327</v>
      </c>
      <c r="K13" s="69">
        <f>+Graf_28!K13/K$17*100</f>
        <v>3.6517737570216431</v>
      </c>
      <c r="L13" s="69">
        <f>+Graf_28!L13/L$17*100</f>
        <v>3.6608067021348472</v>
      </c>
      <c r="M13" s="69">
        <f>+Graf_28!M13/M$17*100</f>
        <v>3.6735647572910985</v>
      </c>
      <c r="N13" s="69">
        <f>+Graf_28!N13/N$17*100</f>
        <v>3.9172452079769373</v>
      </c>
    </row>
    <row r="14" spans="1:14" ht="14.25" x14ac:dyDescent="0.2">
      <c r="A14" s="24" t="s">
        <v>25</v>
      </c>
      <c r="B14" s="70">
        <f>+Graf_28!B14/B$17*100</f>
        <v>0.22682246788070262</v>
      </c>
      <c r="C14" s="70">
        <f>+Graf_28!C14/C$17*100</f>
        <v>0.18189576155396817</v>
      </c>
      <c r="D14" s="70">
        <f>+Graf_28!D14/D$17*100</f>
        <v>0.1725953109828981</v>
      </c>
      <c r="E14" s="70">
        <f>+Graf_28!E14/E$17*100</f>
        <v>0.16778964614956887</v>
      </c>
      <c r="F14" s="70">
        <f>+Graf_28!F14/F$17*100</f>
        <v>0.16660646189659692</v>
      </c>
      <c r="G14" s="70">
        <f>+Graf_28!G14/G$17*100</f>
        <v>0.16820845861704312</v>
      </c>
      <c r="H14" s="70">
        <f>+Graf_28!H14/H$17*100</f>
        <v>0.2182553838283704</v>
      </c>
      <c r="I14" s="70">
        <f>+Graf_28!I14/I$17*100</f>
        <v>0.14456447270986753</v>
      </c>
      <c r="J14" s="70">
        <f>+Graf_28!J14/J$17*100</f>
        <v>0.13536116243585852</v>
      </c>
      <c r="K14" s="70">
        <f>+Graf_28!K14/K$17*100</f>
        <v>0.13689918616244717</v>
      </c>
      <c r="L14" s="70">
        <f>+Graf_28!L14/L$17*100</f>
        <v>0.13392322542348328</v>
      </c>
      <c r="M14" s="70">
        <f>+Graf_28!M14/M$17*100</f>
        <v>0.13366713409915174</v>
      </c>
      <c r="N14" s="70">
        <f>+Graf_28!N14/N$17*100</f>
        <v>0.14295288410950457</v>
      </c>
    </row>
    <row r="15" spans="1:14" ht="15" x14ac:dyDescent="0.25">
      <c r="A15" s="49" t="s">
        <v>26</v>
      </c>
      <c r="B15" s="71">
        <f t="shared" ref="B15:N15" si="0">+SUM(B3:B14)</f>
        <v>28.361990368243887</v>
      </c>
      <c r="C15" s="71">
        <f t="shared" si="0"/>
        <v>26.650382307018884</v>
      </c>
      <c r="D15" s="71">
        <f t="shared" si="0"/>
        <v>26.468887989080063</v>
      </c>
      <c r="E15" s="71">
        <f t="shared" si="0"/>
        <v>26.429546960146688</v>
      </c>
      <c r="F15" s="71">
        <f t="shared" si="0"/>
        <v>25.857338571112678</v>
      </c>
      <c r="G15" s="71">
        <f t="shared" si="0"/>
        <v>25.003729604419764</v>
      </c>
      <c r="H15" s="71">
        <f t="shared" si="0"/>
        <v>25.840396930715581</v>
      </c>
      <c r="I15" s="71">
        <f t="shared" si="0"/>
        <v>25.361382850780863</v>
      </c>
      <c r="J15" s="71">
        <f t="shared" si="0"/>
        <v>27.288330921680281</v>
      </c>
      <c r="K15" s="71">
        <f t="shared" si="0"/>
        <v>28.179656091478758</v>
      </c>
      <c r="L15" s="71">
        <f t="shared" si="0"/>
        <v>29.144792304910712</v>
      </c>
      <c r="M15" s="71">
        <f t="shared" si="0"/>
        <v>29.264111185590835</v>
      </c>
      <c r="N15" s="71">
        <f t="shared" si="0"/>
        <v>29.858664588431289</v>
      </c>
    </row>
    <row r="16" spans="1:14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4.25" x14ac:dyDescent="0.2">
      <c r="A17" s="24" t="s">
        <v>48</v>
      </c>
      <c r="B17" s="65">
        <v>50415.091999999997</v>
      </c>
      <c r="C17" s="65">
        <v>56272.653000000006</v>
      </c>
      <c r="D17" s="65">
        <v>63053.882000000005</v>
      </c>
      <c r="E17" s="65">
        <v>68491.622999999992</v>
      </c>
      <c r="F17" s="65">
        <v>64023.061000000002</v>
      </c>
      <c r="G17" s="65">
        <v>67577.287999999986</v>
      </c>
      <c r="H17" s="65">
        <v>70627.205000000002</v>
      </c>
      <c r="I17" s="65">
        <v>72703.513000000006</v>
      </c>
      <c r="J17" s="65">
        <v>74169.873000000021</v>
      </c>
      <c r="K17" s="65">
        <v>76087.78899999999</v>
      </c>
      <c r="L17" s="65">
        <v>78896.442999999999</v>
      </c>
      <c r="M17" s="65">
        <v>81153.966</v>
      </c>
      <c r="N17" s="65">
        <v>84985.19200000001</v>
      </c>
    </row>
    <row r="18" spans="1:14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3" workbookViewId="0">
      <selection activeCell="M32" sqref="M32"/>
    </sheetView>
  </sheetViews>
  <sheetFormatPr defaultRowHeight="14.25" x14ac:dyDescent="0.2"/>
  <cols>
    <col min="1" max="1" width="31.5" style="24" customWidth="1"/>
    <col min="2" max="2" width="11.83203125" style="24" bestFit="1" customWidth="1"/>
    <col min="3" max="16384" width="9.33203125" style="24"/>
  </cols>
  <sheetData>
    <row r="1" spans="1:15" ht="15" x14ac:dyDescent="0.25">
      <c r="A1" s="37" t="s">
        <v>201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x14ac:dyDescent="0.25">
      <c r="A2" s="33"/>
      <c r="B2" s="46">
        <v>2005</v>
      </c>
      <c r="C2" s="46">
        <v>2006</v>
      </c>
      <c r="D2" s="46">
        <v>2007</v>
      </c>
      <c r="E2" s="46">
        <v>2008</v>
      </c>
      <c r="F2" s="46">
        <v>2009</v>
      </c>
      <c r="G2" s="46">
        <v>2010</v>
      </c>
      <c r="H2" s="46">
        <v>2011</v>
      </c>
      <c r="I2" s="46">
        <v>2012</v>
      </c>
      <c r="J2" s="46">
        <v>2013</v>
      </c>
      <c r="K2" s="46">
        <v>2014</v>
      </c>
      <c r="L2" s="46">
        <v>2015</v>
      </c>
      <c r="M2" s="46">
        <v>2016</v>
      </c>
      <c r="N2" s="46">
        <v>2017</v>
      </c>
    </row>
    <row r="3" spans="1:15" x14ac:dyDescent="0.2">
      <c r="A3" s="24" t="s">
        <v>15</v>
      </c>
      <c r="B3" s="62">
        <v>1496.079</v>
      </c>
      <c r="C3" s="62">
        <v>1626.7360000000001</v>
      </c>
      <c r="D3" s="62">
        <v>1819.751</v>
      </c>
      <c r="E3" s="62">
        <v>2095.1779999999999</v>
      </c>
      <c r="F3" s="62">
        <v>1793.693</v>
      </c>
      <c r="G3" s="62">
        <v>1789.5650000000001</v>
      </c>
      <c r="H3" s="62">
        <v>1999.8820000000001</v>
      </c>
      <c r="I3" s="62">
        <v>2122.7759999999998</v>
      </c>
      <c r="J3" s="62">
        <v>2175.0249999999996</v>
      </c>
      <c r="K3" s="62">
        <v>2275.1179999999999</v>
      </c>
      <c r="L3" s="62">
        <v>2463.6419999999998</v>
      </c>
      <c r="M3" s="62">
        <v>2682.0699999999997</v>
      </c>
      <c r="N3" s="62">
        <v>2876.8450000000003</v>
      </c>
    </row>
    <row r="4" spans="1:15" x14ac:dyDescent="0.2">
      <c r="A4" s="24" t="s">
        <v>16</v>
      </c>
      <c r="B4" s="62">
        <v>1344.52</v>
      </c>
      <c r="C4" s="62">
        <v>1599.0509999999999</v>
      </c>
      <c r="D4" s="62">
        <v>1835.4580000000001</v>
      </c>
      <c r="E4" s="62">
        <v>2087.4659999999999</v>
      </c>
      <c r="F4" s="62">
        <v>1576.972</v>
      </c>
      <c r="G4" s="62">
        <v>1659.23</v>
      </c>
      <c r="H4" s="62">
        <v>1659.721</v>
      </c>
      <c r="I4" s="62">
        <v>1676.5730000000001</v>
      </c>
      <c r="J4" s="62">
        <v>2030.693</v>
      </c>
      <c r="K4" s="62">
        <v>2363.5880000000002</v>
      </c>
      <c r="L4" s="62">
        <v>2814.058</v>
      </c>
      <c r="M4" s="62">
        <v>2719.1170000000002</v>
      </c>
      <c r="N4" s="62">
        <v>2559.866</v>
      </c>
    </row>
    <row r="5" spans="1:15" x14ac:dyDescent="0.2">
      <c r="A5" s="24" t="s">
        <v>17</v>
      </c>
      <c r="B5" s="62">
        <v>127.863</v>
      </c>
      <c r="C5" s="62">
        <v>161.256</v>
      </c>
      <c r="D5" s="62">
        <v>189.03899999999999</v>
      </c>
      <c r="E5" s="62">
        <v>205.96799999999999</v>
      </c>
      <c r="F5" s="62">
        <v>155.755</v>
      </c>
      <c r="G5" s="62">
        <v>152.33199999999999</v>
      </c>
      <c r="H5" s="62">
        <v>143.19999999999999</v>
      </c>
      <c r="I5" s="62">
        <v>167.14400000000001</v>
      </c>
      <c r="J5" s="62">
        <v>177.78399999999999</v>
      </c>
      <c r="K5" s="62">
        <v>175.06100000000001</v>
      </c>
      <c r="L5" s="62">
        <v>162.005</v>
      </c>
      <c r="M5" s="62">
        <v>179.21199999999999</v>
      </c>
      <c r="N5" s="62">
        <v>178.43100000000001</v>
      </c>
    </row>
    <row r="6" spans="1:15" x14ac:dyDescent="0.2">
      <c r="A6" s="24" t="s">
        <v>18</v>
      </c>
      <c r="B6" s="62">
        <v>3879.7049999999999</v>
      </c>
      <c r="C6" s="62">
        <v>4103.7309999999998</v>
      </c>
      <c r="D6" s="62">
        <v>4147.0820000000003</v>
      </c>
      <c r="E6" s="62">
        <v>4621.424</v>
      </c>
      <c r="F6" s="62">
        <v>4221.2879999999996</v>
      </c>
      <c r="G6" s="62">
        <v>4182.1009999999997</v>
      </c>
      <c r="H6" s="62">
        <v>4710.9139999999998</v>
      </c>
      <c r="I6" s="62">
        <v>4327.7020000000002</v>
      </c>
      <c r="J6" s="62">
        <v>4696.12</v>
      </c>
      <c r="K6" s="62">
        <v>5021.1310000000003</v>
      </c>
      <c r="L6" s="62">
        <v>5420.1729999999998</v>
      </c>
      <c r="M6" s="62">
        <v>5419.65</v>
      </c>
      <c r="N6" s="62">
        <v>5957.8890000000001</v>
      </c>
    </row>
    <row r="7" spans="1:15" x14ac:dyDescent="0.2">
      <c r="A7" s="24" t="s">
        <v>19</v>
      </c>
      <c r="B7" s="62">
        <v>1804.421</v>
      </c>
      <c r="C7" s="62">
        <v>1589.192</v>
      </c>
      <c r="D7" s="62">
        <v>2171.2469999999998</v>
      </c>
      <c r="E7" s="62">
        <v>1809.268</v>
      </c>
      <c r="F7" s="62">
        <v>1761.7190000000001</v>
      </c>
      <c r="G7" s="62">
        <v>1930.806</v>
      </c>
      <c r="H7" s="62">
        <v>1999.1310000000001</v>
      </c>
      <c r="I7" s="62">
        <v>1973.3409999999999</v>
      </c>
      <c r="J7" s="62">
        <v>1984.7829999999999</v>
      </c>
      <c r="K7" s="62">
        <v>2014.9929999999999</v>
      </c>
      <c r="L7" s="62">
        <v>2108.223</v>
      </c>
      <c r="M7" s="62">
        <v>2173.884</v>
      </c>
      <c r="N7" s="62">
        <v>2250.8879999999999</v>
      </c>
    </row>
    <row r="8" spans="1:15" x14ac:dyDescent="0.2">
      <c r="A8" s="24" t="s">
        <v>20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38.206000000000003</v>
      </c>
      <c r="J8" s="62">
        <v>87.14</v>
      </c>
      <c r="K8" s="62">
        <v>140.81299999999999</v>
      </c>
      <c r="L8" s="62">
        <v>102.758</v>
      </c>
      <c r="M8" s="62">
        <v>109.93</v>
      </c>
      <c r="N8" s="63">
        <v>173.929</v>
      </c>
    </row>
    <row r="9" spans="1:15" x14ac:dyDescent="0.2">
      <c r="A9" s="24" t="s">
        <v>21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2">
        <v>169.922</v>
      </c>
      <c r="J9" s="62">
        <v>203.97200000000001</v>
      </c>
      <c r="K9" s="62">
        <v>153.184</v>
      </c>
      <c r="L9" s="62">
        <v>110.289</v>
      </c>
      <c r="M9" s="62">
        <v>119.77200000000001</v>
      </c>
      <c r="N9" s="62">
        <v>127.28400000000001</v>
      </c>
    </row>
    <row r="10" spans="1:15" x14ac:dyDescent="0.2">
      <c r="A10" s="24" t="s">
        <v>22</v>
      </c>
      <c r="B10" s="65">
        <v>328.39097112129059</v>
      </c>
      <c r="C10" s="65">
        <v>352.12488109938266</v>
      </c>
      <c r="D10" s="65">
        <v>365.69549020779397</v>
      </c>
      <c r="E10" s="65">
        <v>392.66494051649738</v>
      </c>
      <c r="F10" s="65">
        <v>412.91471000000001</v>
      </c>
      <c r="G10" s="65">
        <v>426.15948299999991</v>
      </c>
      <c r="H10" s="65">
        <v>439.26992799999994</v>
      </c>
      <c r="I10" s="65">
        <v>476.63780767000003</v>
      </c>
      <c r="J10" s="65">
        <v>494.50018616</v>
      </c>
      <c r="K10" s="65">
        <v>496.62079289999997</v>
      </c>
      <c r="L10" s="65">
        <v>505.51572123</v>
      </c>
      <c r="M10" s="65">
        <v>522.10856003000004</v>
      </c>
      <c r="N10" s="65">
        <v>544.08193125000014</v>
      </c>
    </row>
    <row r="11" spans="1:15" x14ac:dyDescent="0.2">
      <c r="A11" s="24" t="s">
        <v>35</v>
      </c>
      <c r="B11" s="65">
        <v>89.59</v>
      </c>
      <c r="C11" s="65">
        <v>101.14099999999999</v>
      </c>
      <c r="D11" s="65">
        <v>118.071</v>
      </c>
      <c r="E11" s="65">
        <v>128.59300000000002</v>
      </c>
      <c r="F11" s="65">
        <v>117.925</v>
      </c>
      <c r="G11" s="65">
        <v>122.042</v>
      </c>
      <c r="H11" s="65">
        <v>134.51499999999999</v>
      </c>
      <c r="I11" s="65">
        <v>132.43300000000002</v>
      </c>
      <c r="J11" s="65">
        <v>147.363</v>
      </c>
      <c r="K11" s="65">
        <v>151.50400000000002</v>
      </c>
      <c r="L11" s="65">
        <v>142.08600000000001</v>
      </c>
      <c r="M11" s="65">
        <v>145.18299999999999</v>
      </c>
      <c r="N11" s="65">
        <v>151.78399999999999</v>
      </c>
    </row>
    <row r="12" spans="1:15" x14ac:dyDescent="0.2">
      <c r="A12" s="24" t="s">
        <v>23</v>
      </c>
      <c r="B12" s="65">
        <v>3441.9311972178425</v>
      </c>
      <c r="C12" s="65">
        <v>3530.0228858692053</v>
      </c>
      <c r="D12" s="65">
        <v>3881.9661897686105</v>
      </c>
      <c r="E12" s="65">
        <v>4413.7244738695872</v>
      </c>
      <c r="F12" s="65">
        <v>4220.3910000000005</v>
      </c>
      <c r="G12" s="65">
        <v>4277.6880000000001</v>
      </c>
      <c r="H12" s="65">
        <v>4624.3019999999997</v>
      </c>
      <c r="I12" s="65">
        <v>4822.4430000000002</v>
      </c>
      <c r="J12" s="65">
        <v>5505.7420000000002</v>
      </c>
      <c r="K12" s="65">
        <v>5766.5469999999996</v>
      </c>
      <c r="L12" s="65">
        <v>6171.5477927822649</v>
      </c>
      <c r="M12" s="65">
        <v>6588.3406070465817</v>
      </c>
      <c r="N12" s="62">
        <v>7103.8783537243398</v>
      </c>
    </row>
    <row r="13" spans="1:15" x14ac:dyDescent="0.2">
      <c r="A13" s="24" t="s">
        <v>24</v>
      </c>
      <c r="B13" s="65">
        <v>1671.8706129834356</v>
      </c>
      <c r="C13" s="65">
        <v>1831.2648211125741</v>
      </c>
      <c r="D13" s="65">
        <v>2052.5236756456216</v>
      </c>
      <c r="E13" s="65">
        <v>2232.8173982917474</v>
      </c>
      <c r="F13" s="65">
        <v>2187.3353796299998</v>
      </c>
      <c r="G13" s="65">
        <v>2243.2481680000001</v>
      </c>
      <c r="H13" s="65">
        <v>2385.2675077102003</v>
      </c>
      <c r="I13" s="65">
        <v>2426.3350200172399</v>
      </c>
      <c r="J13" s="65">
        <v>2636.201</v>
      </c>
      <c r="K13" s="65">
        <v>2778.553911</v>
      </c>
      <c r="L13" s="65">
        <v>2888.2462730899997</v>
      </c>
      <c r="M13" s="65">
        <v>2981.2434941200008</v>
      </c>
      <c r="N13" s="62">
        <v>3329.0783611100001</v>
      </c>
    </row>
    <row r="14" spans="1:15" x14ac:dyDescent="0.2">
      <c r="A14" s="24" t="s">
        <v>25</v>
      </c>
      <c r="B14" s="62">
        <v>114.35275585872668</v>
      </c>
      <c r="C14" s="62">
        <v>102.35757072097192</v>
      </c>
      <c r="D14" s="62">
        <v>108.82804372468962</v>
      </c>
      <c r="E14" s="62">
        <v>114.92185187379673</v>
      </c>
      <c r="F14" s="62">
        <v>106.66655673</v>
      </c>
      <c r="G14" s="62">
        <v>113.67071452000002</v>
      </c>
      <c r="H14" s="62">
        <v>154.14767736000002</v>
      </c>
      <c r="I14" s="62">
        <v>105.10345020999999</v>
      </c>
      <c r="J14" s="62">
        <v>100.39720227000001</v>
      </c>
      <c r="K14" s="62">
        <v>104.16356390999999</v>
      </c>
      <c r="L14" s="62">
        <v>105.66066121</v>
      </c>
      <c r="M14" s="62">
        <v>108.47618056</v>
      </c>
      <c r="N14" s="62">
        <v>121.48878302999998</v>
      </c>
      <c r="O14" s="62"/>
    </row>
    <row r="15" spans="1:15" ht="15" x14ac:dyDescent="0.25">
      <c r="A15" s="49" t="s">
        <v>26</v>
      </c>
      <c r="B15" s="66">
        <f t="shared" ref="B15:N15" si="0">+SUM(B3:B14)</f>
        <v>14298.723537181295</v>
      </c>
      <c r="C15" s="66">
        <f t="shared" si="0"/>
        <v>14996.877158802134</v>
      </c>
      <c r="D15" s="66">
        <f t="shared" si="0"/>
        <v>16689.661399346714</v>
      </c>
      <c r="E15" s="66">
        <f t="shared" si="0"/>
        <v>18102.025664551631</v>
      </c>
      <c r="F15" s="66">
        <f t="shared" si="0"/>
        <v>16554.65964636</v>
      </c>
      <c r="G15" s="66">
        <f t="shared" si="0"/>
        <v>16896.842365519999</v>
      </c>
      <c r="H15" s="66">
        <f t="shared" si="0"/>
        <v>18250.350113070199</v>
      </c>
      <c r="I15" s="66">
        <f t="shared" si="0"/>
        <v>18438.616277897243</v>
      </c>
      <c r="J15" s="66">
        <f t="shared" si="0"/>
        <v>20239.72038843</v>
      </c>
      <c r="K15" s="66">
        <f t="shared" si="0"/>
        <v>21441.277267809997</v>
      </c>
      <c r="L15" s="66">
        <f t="shared" si="0"/>
        <v>22994.204448312266</v>
      </c>
      <c r="M15" s="66">
        <f t="shared" si="0"/>
        <v>23748.986841756581</v>
      </c>
      <c r="N15" s="66">
        <f t="shared" si="0"/>
        <v>25375.443429114337</v>
      </c>
      <c r="O15" s="62"/>
    </row>
    <row r="16" spans="1:15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2:14" x14ac:dyDescent="0.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36" spans="2:14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2:14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3" workbookViewId="0">
      <selection activeCell="R20" sqref="R20"/>
    </sheetView>
  </sheetViews>
  <sheetFormatPr defaultRowHeight="14.25" x14ac:dyDescent="0.2"/>
  <cols>
    <col min="1" max="1" width="33.33203125" style="24" customWidth="1"/>
    <col min="2" max="14" width="8.5" style="24" customWidth="1"/>
    <col min="15" max="16384" width="9.33203125" style="24"/>
  </cols>
  <sheetData>
    <row r="1" spans="1:15" ht="15" x14ac:dyDescent="0.25">
      <c r="A1" s="23" t="s">
        <v>202</v>
      </c>
      <c r="B1" s="23"/>
      <c r="C1" s="23"/>
      <c r="D1" s="23"/>
      <c r="E1" s="23"/>
      <c r="F1" s="23"/>
    </row>
    <row r="2" spans="1:15" ht="15" x14ac:dyDescent="0.25">
      <c r="A2" s="72"/>
      <c r="B2" s="73">
        <v>2005</v>
      </c>
      <c r="C2" s="73">
        <v>2006</v>
      </c>
      <c r="D2" s="73">
        <v>2007</v>
      </c>
      <c r="E2" s="73">
        <v>2008</v>
      </c>
      <c r="F2" s="73">
        <v>2009</v>
      </c>
      <c r="G2" s="73">
        <v>2010</v>
      </c>
      <c r="H2" s="73">
        <v>2011</v>
      </c>
      <c r="I2" s="73">
        <v>2012</v>
      </c>
      <c r="J2" s="73">
        <v>2013</v>
      </c>
      <c r="K2" s="73">
        <v>2014</v>
      </c>
      <c r="L2" s="73">
        <v>2015</v>
      </c>
      <c r="M2" s="73">
        <v>2016</v>
      </c>
      <c r="N2" s="74">
        <v>2017</v>
      </c>
    </row>
    <row r="3" spans="1:15" ht="15" x14ac:dyDescent="0.25">
      <c r="A3" s="73" t="s">
        <v>114</v>
      </c>
      <c r="B3" s="75">
        <f t="shared" ref="B3:F3" si="0">+SUM(B5:B12)</f>
        <v>14298.181301550609</v>
      </c>
      <c r="C3" s="75">
        <f t="shared" si="0"/>
        <v>14993.017818624769</v>
      </c>
      <c r="D3" s="75">
        <f t="shared" si="0"/>
        <v>16729.38814113941</v>
      </c>
      <c r="E3" s="75">
        <f t="shared" si="0"/>
        <v>18081.555258548797</v>
      </c>
      <c r="F3" s="75">
        <f t="shared" si="0"/>
        <v>16554.380955051438</v>
      </c>
      <c r="G3" s="75">
        <f t="shared" ref="G3:L3" si="1">+SUM(G5:G12)</f>
        <v>16895.930996747498</v>
      </c>
      <c r="H3" s="75">
        <f t="shared" si="1"/>
        <v>18248.296245267698</v>
      </c>
      <c r="I3" s="75">
        <f t="shared" si="1"/>
        <v>18439.078381237239</v>
      </c>
      <c r="J3" s="76">
        <f t="shared" si="1"/>
        <v>20239.552029613835</v>
      </c>
      <c r="K3" s="76">
        <f t="shared" si="1"/>
        <v>21439.639549447842</v>
      </c>
      <c r="L3" s="76">
        <f t="shared" si="1"/>
        <v>22994.29593494143</v>
      </c>
      <c r="M3" s="76">
        <f>+SUM(M5:M12)</f>
        <v>23716.510666072048</v>
      </c>
      <c r="N3" s="76">
        <f>+SUM(N5:N12)</f>
        <v>25375.303427716626</v>
      </c>
    </row>
    <row r="4" spans="1:15" ht="15" x14ac:dyDescent="0.25">
      <c r="A4" s="72" t="s">
        <v>115</v>
      </c>
      <c r="B4" s="72"/>
      <c r="C4" s="72"/>
      <c r="D4" s="72"/>
      <c r="E4" s="72"/>
      <c r="F4" s="72"/>
      <c r="G4" s="73"/>
      <c r="H4" s="73"/>
      <c r="I4" s="73"/>
      <c r="J4" s="73"/>
      <c r="K4" s="73"/>
      <c r="L4" s="73"/>
      <c r="M4" s="73"/>
      <c r="N4" s="73"/>
    </row>
    <row r="5" spans="1:15" x14ac:dyDescent="0.2">
      <c r="A5" s="77" t="s">
        <v>116</v>
      </c>
      <c r="B5" s="78">
        <v>7474.6886549441633</v>
      </c>
      <c r="C5" s="78">
        <v>7812.0281657266223</v>
      </c>
      <c r="D5" s="78">
        <v>8741.8233144258284</v>
      </c>
      <c r="E5" s="78">
        <v>9137.4883583949559</v>
      </c>
      <c r="F5" s="78">
        <v>8112.067039139476</v>
      </c>
      <c r="G5" s="78">
        <v>8425.4078297071992</v>
      </c>
      <c r="H5" s="78">
        <v>9020.7151998024001</v>
      </c>
      <c r="I5" s="78">
        <v>8910.3141748500002</v>
      </c>
      <c r="J5" s="78">
        <v>9446.5242861358347</v>
      </c>
      <c r="K5" s="79">
        <v>10166.312412887843</v>
      </c>
      <c r="L5" s="79">
        <v>11040.234384147923</v>
      </c>
      <c r="M5" s="79">
        <v>10929.068888925465</v>
      </c>
      <c r="N5" s="79">
        <v>11446.435156682284</v>
      </c>
      <c r="O5" s="80"/>
    </row>
    <row r="6" spans="1:15" x14ac:dyDescent="0.2">
      <c r="A6" s="77" t="s">
        <v>117</v>
      </c>
      <c r="B6" s="78"/>
      <c r="C6" s="78"/>
      <c r="D6" s="78"/>
      <c r="E6" s="78"/>
      <c r="F6" s="78"/>
      <c r="G6" s="78"/>
      <c r="H6" s="78"/>
      <c r="I6" s="78"/>
      <c r="J6" s="78">
        <v>304.25722333800002</v>
      </c>
      <c r="K6" s="79">
        <v>282.02229739000001</v>
      </c>
      <c r="L6" s="79">
        <v>203.68195964</v>
      </c>
      <c r="M6" s="79">
        <v>231.26027291000005</v>
      </c>
      <c r="N6" s="79">
        <v>301.21300000000002</v>
      </c>
      <c r="O6" s="80"/>
    </row>
    <row r="7" spans="1:15" x14ac:dyDescent="0.2">
      <c r="A7" s="77" t="s">
        <v>118</v>
      </c>
      <c r="B7" s="78">
        <v>1243.1483210968759</v>
      </c>
      <c r="C7" s="78">
        <v>1320.9475694501716</v>
      </c>
      <c r="D7" s="78">
        <v>1489.0723474733682</v>
      </c>
      <c r="E7" s="78">
        <v>1673.2867635448165</v>
      </c>
      <c r="F7" s="78">
        <v>1481.4613714132599</v>
      </c>
      <c r="G7" s="78">
        <v>1419.1862236930501</v>
      </c>
      <c r="H7" s="78">
        <v>1616.2003310268503</v>
      </c>
      <c r="I7" s="78">
        <v>1673.3761754200002</v>
      </c>
      <c r="J7" s="78">
        <v>1718.9331273499999</v>
      </c>
      <c r="K7" s="79">
        <v>1798.1757185499998</v>
      </c>
      <c r="L7" s="79">
        <v>1975.2437932498881</v>
      </c>
      <c r="M7" s="79">
        <v>2192.1392665200001</v>
      </c>
      <c r="N7" s="79">
        <v>2342.12586835</v>
      </c>
      <c r="O7" s="80"/>
    </row>
    <row r="8" spans="1:15" x14ac:dyDescent="0.2">
      <c r="A8" s="77" t="s">
        <v>119</v>
      </c>
      <c r="B8" s="78">
        <v>398.39551530829186</v>
      </c>
      <c r="C8" s="78">
        <v>426.25937646619514</v>
      </c>
      <c r="D8" s="78">
        <v>491.67361382598068</v>
      </c>
      <c r="E8" s="78">
        <v>548.32326444768921</v>
      </c>
      <c r="F8" s="78">
        <v>474.99816486869997</v>
      </c>
      <c r="G8" s="78">
        <v>453.11877534724988</v>
      </c>
      <c r="H8" s="78">
        <v>526.70820672825005</v>
      </c>
      <c r="I8" s="78">
        <v>533.21501095000008</v>
      </c>
      <c r="J8" s="78">
        <v>555.73639279000008</v>
      </c>
      <c r="K8" s="78">
        <v>576.05920961999993</v>
      </c>
      <c r="L8" s="78">
        <v>639.14173203135022</v>
      </c>
      <c r="M8" s="78">
        <v>715.47913654999991</v>
      </c>
      <c r="N8" s="78">
        <v>770.37468784999999</v>
      </c>
      <c r="O8" s="80"/>
    </row>
    <row r="9" spans="1:15" x14ac:dyDescent="0.2">
      <c r="A9" s="77" t="s">
        <v>120</v>
      </c>
      <c r="B9" s="78">
        <v>67.582999999999998</v>
      </c>
      <c r="C9" s="78">
        <v>71.566000000000003</v>
      </c>
      <c r="D9" s="78">
        <v>71.100999999999999</v>
      </c>
      <c r="E9" s="78">
        <v>74.753</v>
      </c>
      <c r="F9" s="78">
        <v>77.347999999999999</v>
      </c>
      <c r="G9" s="78">
        <v>76.099000000000004</v>
      </c>
      <c r="H9" s="78">
        <v>73.917000000000002</v>
      </c>
      <c r="I9" s="78">
        <v>72.373999999999995</v>
      </c>
      <c r="J9" s="78">
        <v>71.322000000000003</v>
      </c>
      <c r="K9" s="79">
        <v>71.128</v>
      </c>
      <c r="L9" s="79">
        <v>75.183000000000007</v>
      </c>
      <c r="M9" s="79">
        <v>78.275999999999996</v>
      </c>
      <c r="N9" s="79">
        <v>80.98299999999999</v>
      </c>
      <c r="O9" s="80"/>
    </row>
    <row r="10" spans="1:15" x14ac:dyDescent="0.2">
      <c r="A10" s="77" t="s">
        <v>121</v>
      </c>
      <c r="B10" s="78">
        <v>0.56399999999999995</v>
      </c>
      <c r="C10" s="78">
        <v>0.92900000000000005</v>
      </c>
      <c r="D10" s="78">
        <v>1.228</v>
      </c>
      <c r="E10" s="78">
        <v>1.1619999999999999</v>
      </c>
      <c r="F10" s="78">
        <v>0.78</v>
      </c>
      <c r="G10" s="78">
        <v>1.1830000000000001</v>
      </c>
      <c r="H10" s="78">
        <v>1.1859999999999999</v>
      </c>
      <c r="I10" s="78">
        <v>1.0209999999999999</v>
      </c>
      <c r="J10" s="78">
        <v>0.83599999999999997</v>
      </c>
      <c r="K10" s="79">
        <v>0.84099999999999997</v>
      </c>
      <c r="L10" s="79">
        <v>1.0169999999999999</v>
      </c>
      <c r="M10" s="79">
        <v>0.70299999999999996</v>
      </c>
      <c r="N10" s="79">
        <v>1.2150000000000001</v>
      </c>
      <c r="O10" s="80"/>
    </row>
    <row r="11" spans="1:15" x14ac:dyDescent="0.2">
      <c r="A11" s="77" t="s">
        <v>122</v>
      </c>
      <c r="B11" s="78">
        <v>3441.9311972178425</v>
      </c>
      <c r="C11" s="78">
        <v>3530.0228858692053</v>
      </c>
      <c r="D11" s="78">
        <v>3881.9661897686105</v>
      </c>
      <c r="E11" s="78">
        <v>4413.7244738695872</v>
      </c>
      <c r="F11" s="78">
        <v>4220.3910000000005</v>
      </c>
      <c r="G11" s="78">
        <v>4277.6880000000001</v>
      </c>
      <c r="H11" s="78">
        <v>4624.3019999999997</v>
      </c>
      <c r="I11" s="78">
        <v>4822.4430000000002</v>
      </c>
      <c r="J11" s="78">
        <v>5505.7420000000002</v>
      </c>
      <c r="K11" s="79">
        <v>5766.5469999999996</v>
      </c>
      <c r="L11" s="79">
        <v>6171.5477927822649</v>
      </c>
      <c r="M11" s="79">
        <v>6588.3406070465817</v>
      </c>
      <c r="N11" s="79">
        <v>7103.8783537243398</v>
      </c>
      <c r="O11" s="80"/>
    </row>
    <row r="12" spans="1:15" x14ac:dyDescent="0.2">
      <c r="A12" s="77" t="s">
        <v>123</v>
      </c>
      <c r="B12" s="78">
        <v>1671.8706129834356</v>
      </c>
      <c r="C12" s="78">
        <v>1831.2648211125741</v>
      </c>
      <c r="D12" s="78">
        <v>2052.5236756456216</v>
      </c>
      <c r="E12" s="78">
        <v>2232.8173982917474</v>
      </c>
      <c r="F12" s="78">
        <v>2187.3353796299998</v>
      </c>
      <c r="G12" s="78">
        <v>2243.2481680000001</v>
      </c>
      <c r="H12" s="78">
        <v>2385.2675077102003</v>
      </c>
      <c r="I12" s="78">
        <v>2426.3350200172399</v>
      </c>
      <c r="J12" s="79">
        <v>2636.201</v>
      </c>
      <c r="K12" s="79">
        <v>2778.553911</v>
      </c>
      <c r="L12" s="79">
        <v>2888.2462730899997</v>
      </c>
      <c r="M12" s="79">
        <v>2981.2434941200008</v>
      </c>
      <c r="N12" s="79">
        <v>3329.0783611100001</v>
      </c>
      <c r="O12" s="80"/>
    </row>
    <row r="14" spans="1:15" ht="15" x14ac:dyDescent="0.25">
      <c r="A14" s="73" t="s">
        <v>114</v>
      </c>
      <c r="B14" s="81">
        <f t="shared" ref="B14:I14" si="2">+SUM(B16:B21)</f>
        <v>100</v>
      </c>
      <c r="C14" s="81">
        <f t="shared" si="2"/>
        <v>100</v>
      </c>
      <c r="D14" s="81">
        <f t="shared" si="2"/>
        <v>100.00000000000001</v>
      </c>
      <c r="E14" s="81">
        <f t="shared" si="2"/>
        <v>99.999999999999986</v>
      </c>
      <c r="F14" s="81">
        <f t="shared" si="2"/>
        <v>100</v>
      </c>
      <c r="G14" s="81">
        <f t="shared" si="2"/>
        <v>100.00000000000001</v>
      </c>
      <c r="H14" s="81">
        <f t="shared" si="2"/>
        <v>100</v>
      </c>
      <c r="I14" s="81">
        <f t="shared" si="2"/>
        <v>100</v>
      </c>
      <c r="J14" s="81">
        <f>+SUM(J16:J21)</f>
        <v>100</v>
      </c>
      <c r="K14" s="81">
        <f>+SUM(K16:K21)</f>
        <v>100</v>
      </c>
      <c r="L14" s="81">
        <f>+SUM(L16:L21)</f>
        <v>99.999999999999986</v>
      </c>
      <c r="M14" s="81">
        <f>+SUM(M16:M21)</f>
        <v>100</v>
      </c>
      <c r="N14" s="81">
        <f>+SUM(N16:N21)</f>
        <v>100</v>
      </c>
    </row>
    <row r="15" spans="1:15" ht="15" x14ac:dyDescent="0.25">
      <c r="A15" s="72" t="s">
        <v>115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5" x14ac:dyDescent="0.2">
      <c r="A16" s="77" t="s">
        <v>116</v>
      </c>
      <c r="B16" s="86">
        <f>+B5/B$3*100</f>
        <v>52.277198738090902</v>
      </c>
      <c r="C16" s="86">
        <f t="shared" ref="C16:N16" si="3">+C5/C$3*100</f>
        <v>52.104441282143284</v>
      </c>
      <c r="D16" s="86">
        <f t="shared" si="3"/>
        <v>52.254291912378562</v>
      </c>
      <c r="E16" s="86">
        <f t="shared" si="3"/>
        <v>50.534858466197662</v>
      </c>
      <c r="F16" s="86">
        <f t="shared" si="3"/>
        <v>49.002539334846844</v>
      </c>
      <c r="G16" s="86">
        <f t="shared" si="3"/>
        <v>49.866490525612988</v>
      </c>
      <c r="H16" s="86">
        <f t="shared" si="3"/>
        <v>49.4331913432287</v>
      </c>
      <c r="I16" s="86">
        <f t="shared" si="3"/>
        <v>48.322990936015145</v>
      </c>
      <c r="J16" s="86">
        <f t="shared" si="3"/>
        <v>46.673583843723407</v>
      </c>
      <c r="K16" s="86">
        <f t="shared" si="3"/>
        <v>47.418299125041337</v>
      </c>
      <c r="L16" s="86">
        <f t="shared" si="3"/>
        <v>48.012926403071646</v>
      </c>
      <c r="M16" s="86">
        <f t="shared" si="3"/>
        <v>46.082111499480327</v>
      </c>
      <c r="N16" s="86">
        <f t="shared" si="3"/>
        <v>45.108564669140911</v>
      </c>
    </row>
    <row r="17" spans="1:15" x14ac:dyDescent="0.2">
      <c r="A17" s="77" t="s">
        <v>118</v>
      </c>
      <c r="B17" s="86">
        <f>+B7/B$3*100</f>
        <v>8.6944506778778852</v>
      </c>
      <c r="C17" s="86">
        <f t="shared" ref="C17:N17" si="4">+C7/C$3*100</f>
        <v>8.8104181921884432</v>
      </c>
      <c r="D17" s="86">
        <f t="shared" si="4"/>
        <v>8.9009372901784438</v>
      </c>
      <c r="E17" s="86">
        <f t="shared" si="4"/>
        <v>9.2541086185255086</v>
      </c>
      <c r="F17" s="86">
        <f t="shared" si="4"/>
        <v>8.9490593181088034</v>
      </c>
      <c r="G17" s="86">
        <f t="shared" si="4"/>
        <v>8.3995739800680198</v>
      </c>
      <c r="H17" s="86">
        <f t="shared" si="4"/>
        <v>8.8567190564213742</v>
      </c>
      <c r="I17" s="86">
        <f t="shared" si="4"/>
        <v>9.075161680112771</v>
      </c>
      <c r="J17" s="86">
        <f t="shared" si="4"/>
        <v>8.4929405790944124</v>
      </c>
      <c r="K17" s="86">
        <f t="shared" si="4"/>
        <v>8.3871546179810199</v>
      </c>
      <c r="L17" s="86">
        <f t="shared" si="4"/>
        <v>8.5901468731137278</v>
      </c>
      <c r="M17" s="86">
        <f t="shared" si="4"/>
        <v>9.2430935451899856</v>
      </c>
      <c r="N17" s="86">
        <f t="shared" si="4"/>
        <v>9.2299423138789791</v>
      </c>
    </row>
    <row r="18" spans="1:15" x14ac:dyDescent="0.2">
      <c r="A18" s="77" t="s">
        <v>119</v>
      </c>
      <c r="B18" s="86">
        <f>+B8/B$3*100</f>
        <v>2.7863369956365478</v>
      </c>
      <c r="C18" s="86">
        <f t="shared" ref="C18:N18" si="5">+C8/C$3*100</f>
        <v>2.8430525570154606</v>
      </c>
      <c r="D18" s="86">
        <f t="shared" si="5"/>
        <v>2.9389814479640233</v>
      </c>
      <c r="E18" s="86">
        <f t="shared" si="5"/>
        <v>3.0325005598644337</v>
      </c>
      <c r="F18" s="86">
        <f t="shared" si="5"/>
        <v>2.8693200075461478</v>
      </c>
      <c r="G18" s="86">
        <f t="shared" si="5"/>
        <v>2.6818218861954168</v>
      </c>
      <c r="H18" s="86">
        <f t="shared" si="5"/>
        <v>2.8863418241844929</v>
      </c>
      <c r="I18" s="86">
        <f t="shared" si="5"/>
        <v>2.8917660629534243</v>
      </c>
      <c r="J18" s="86">
        <f t="shared" si="5"/>
        <v>2.7457939384076546</v>
      </c>
      <c r="K18" s="86">
        <f t="shared" si="5"/>
        <v>2.6868885005803924</v>
      </c>
      <c r="L18" s="86">
        <f t="shared" si="5"/>
        <v>2.7795664361270132</v>
      </c>
      <c r="M18" s="86">
        <f t="shared" si="5"/>
        <v>3.0167976504804206</v>
      </c>
      <c r="N18" s="86">
        <f t="shared" si="5"/>
        <v>3.0359230581989598</v>
      </c>
    </row>
    <row r="19" spans="1:15" x14ac:dyDescent="0.2">
      <c r="A19" s="77" t="s">
        <v>122</v>
      </c>
      <c r="B19" s="86">
        <f>+B11/B$3*100</f>
        <v>24.072510514638473</v>
      </c>
      <c r="C19" s="86">
        <f t="shared" ref="C19:N19" si="6">+C11/C$3*100</f>
        <v>23.544445344979895</v>
      </c>
      <c r="D19" s="86">
        <f t="shared" si="6"/>
        <v>23.204472016656887</v>
      </c>
      <c r="E19" s="86">
        <f t="shared" si="6"/>
        <v>24.4100931073549</v>
      </c>
      <c r="F19" s="86">
        <f t="shared" si="6"/>
        <v>25.494103412620706</v>
      </c>
      <c r="G19" s="86">
        <f t="shared" si="6"/>
        <v>25.317859079937431</v>
      </c>
      <c r="H19" s="86">
        <f t="shared" si="6"/>
        <v>25.341006841661795</v>
      </c>
      <c r="I19" s="86">
        <f t="shared" si="6"/>
        <v>26.15338413500697</v>
      </c>
      <c r="J19" s="86">
        <f t="shared" si="6"/>
        <v>27.202884688080957</v>
      </c>
      <c r="K19" s="86">
        <f t="shared" si="6"/>
        <v>26.896660210635453</v>
      </c>
      <c r="L19" s="86">
        <f t="shared" si="6"/>
        <v>26.83947275552007</v>
      </c>
      <c r="M19" s="86">
        <f t="shared" si="6"/>
        <v>27.77955281790932</v>
      </c>
      <c r="N19" s="86">
        <f t="shared" si="6"/>
        <v>27.995244959179495</v>
      </c>
    </row>
    <row r="20" spans="1:15" x14ac:dyDescent="0.2">
      <c r="A20" s="77" t="s">
        <v>123</v>
      </c>
      <c r="B20" s="86">
        <f>+B12/B$3*100</f>
        <v>11.692890009739383</v>
      </c>
      <c r="C20" s="86">
        <f t="shared" ref="C20:N20" si="7">+C12/C$3*100</f>
        <v>12.214117553023401</v>
      </c>
      <c r="D20" s="86">
        <f t="shared" si="7"/>
        <v>12.268970379127254</v>
      </c>
      <c r="E20" s="86">
        <f t="shared" si="7"/>
        <v>12.348591514195613</v>
      </c>
      <c r="F20" s="86">
        <f t="shared" si="7"/>
        <v>13.213030348697826</v>
      </c>
      <c r="G20" s="86">
        <f t="shared" si="7"/>
        <v>13.276854459407</v>
      </c>
      <c r="H20" s="86">
        <f t="shared" si="7"/>
        <v>13.071179224903082</v>
      </c>
      <c r="I20" s="86">
        <f t="shared" si="7"/>
        <v>13.158656684740638</v>
      </c>
      <c r="J20" s="86">
        <f t="shared" si="7"/>
        <v>13.024996779290365</v>
      </c>
      <c r="K20" s="86">
        <f t="shared" si="7"/>
        <v>12.959890974806799</v>
      </c>
      <c r="L20" s="86">
        <f t="shared" si="7"/>
        <v>12.560707582705799</v>
      </c>
      <c r="M20" s="86">
        <f t="shared" si="7"/>
        <v>12.570329320766636</v>
      </c>
      <c r="N20" s="86">
        <f t="shared" si="7"/>
        <v>13.119363756942331</v>
      </c>
    </row>
    <row r="21" spans="1:15" x14ac:dyDescent="0.2">
      <c r="A21" s="77" t="s">
        <v>124</v>
      </c>
      <c r="B21" s="86">
        <f>+(B6+B9+B10)/B$3*100</f>
        <v>0.47661306401681724</v>
      </c>
      <c r="C21" s="86">
        <f t="shared" ref="C21:N21" si="8">+(C6+C9+C10)/C$3*100</f>
        <v>0.48352507064951644</v>
      </c>
      <c r="D21" s="86">
        <f t="shared" si="8"/>
        <v>0.43234695369482767</v>
      </c>
      <c r="E21" s="86">
        <f t="shared" si="8"/>
        <v>0.41984773386187607</v>
      </c>
      <c r="F21" s="86">
        <f t="shared" si="8"/>
        <v>0.47194757817965916</v>
      </c>
      <c r="G21" s="86">
        <f t="shared" si="8"/>
        <v>0.45740006877914546</v>
      </c>
      <c r="H21" s="86">
        <f t="shared" si="8"/>
        <v>0.41156170960056804</v>
      </c>
      <c r="I21" s="86">
        <f t="shared" si="8"/>
        <v>0.39804050117105305</v>
      </c>
      <c r="J21" s="86">
        <f t="shared" si="8"/>
        <v>1.8598001714032104</v>
      </c>
      <c r="K21" s="86">
        <f t="shared" si="8"/>
        <v>1.6511065709549986</v>
      </c>
      <c r="L21" s="86">
        <f t="shared" si="8"/>
        <v>1.2171799494617268</v>
      </c>
      <c r="M21" s="86">
        <f t="shared" si="8"/>
        <v>1.3081151661733137</v>
      </c>
      <c r="N21" s="86">
        <f t="shared" si="8"/>
        <v>1.5109612426593195</v>
      </c>
    </row>
    <row r="23" spans="1:15" x14ac:dyDescent="0.2">
      <c r="A23" s="82"/>
      <c r="B23" s="82"/>
      <c r="C23" s="82"/>
      <c r="D23" s="82"/>
      <c r="E23" s="82"/>
      <c r="F23" s="82"/>
      <c r="G23" s="83"/>
      <c r="H23" s="83"/>
      <c r="I23" s="83"/>
      <c r="J23" s="83"/>
      <c r="K23" s="84"/>
      <c r="L23" s="84"/>
      <c r="M23" s="85"/>
      <c r="N23" s="85"/>
      <c r="O23" s="38"/>
    </row>
    <row r="24" spans="1:15" x14ac:dyDescent="0.2">
      <c r="A24" s="82"/>
      <c r="B24" s="82"/>
      <c r="D24" s="82"/>
      <c r="E24" s="82"/>
      <c r="F24" s="82"/>
      <c r="G24" s="82"/>
      <c r="H24" s="83"/>
      <c r="I24" s="83"/>
      <c r="J24" s="83"/>
      <c r="K24" s="84"/>
      <c r="L24" s="84"/>
      <c r="M24" s="85"/>
      <c r="N24" s="85"/>
      <c r="O24" s="38"/>
    </row>
    <row r="25" spans="1:15" x14ac:dyDescent="0.2">
      <c r="A25" s="38"/>
      <c r="B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0" spans="1:15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41" spans="2:14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zoomScaleNormal="100" workbookViewId="0">
      <selection activeCell="O7" sqref="O7"/>
    </sheetView>
  </sheetViews>
  <sheetFormatPr defaultRowHeight="14.25" x14ac:dyDescent="0.2"/>
  <cols>
    <col min="1" max="1" width="26.6640625" style="120" customWidth="1"/>
    <col min="2" max="2" width="55.1640625" style="120" customWidth="1"/>
    <col min="3" max="16384" width="9.33203125" style="120"/>
  </cols>
  <sheetData>
    <row r="1" spans="1:15" ht="15" x14ac:dyDescent="0.25">
      <c r="A1" s="118" t="s">
        <v>207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" x14ac:dyDescent="0.25">
      <c r="A2" s="121" t="s">
        <v>6</v>
      </c>
      <c r="B2" s="121" t="s">
        <v>7</v>
      </c>
      <c r="C2" s="122">
        <v>2005</v>
      </c>
      <c r="D2" s="122">
        <v>2006</v>
      </c>
      <c r="E2" s="122">
        <v>2007</v>
      </c>
      <c r="F2" s="122">
        <v>2008</v>
      </c>
      <c r="G2" s="122">
        <v>2009</v>
      </c>
      <c r="H2" s="122">
        <v>2010</v>
      </c>
      <c r="I2" s="122">
        <v>2011</v>
      </c>
      <c r="J2" s="122">
        <v>2012</v>
      </c>
      <c r="K2" s="122">
        <v>2013</v>
      </c>
      <c r="L2" s="122">
        <v>2014</v>
      </c>
      <c r="M2" s="122">
        <v>2015</v>
      </c>
      <c r="N2" s="122">
        <v>2016</v>
      </c>
      <c r="O2" s="122">
        <v>2017</v>
      </c>
    </row>
    <row r="3" spans="1:15" x14ac:dyDescent="0.2">
      <c r="A3" s="120" t="s">
        <v>8</v>
      </c>
      <c r="B3" s="120" t="s">
        <v>44</v>
      </c>
      <c r="C3" s="123">
        <v>12.4</v>
      </c>
      <c r="D3" s="123">
        <v>11.1</v>
      </c>
      <c r="E3" s="123">
        <v>11</v>
      </c>
      <c r="F3" s="123">
        <v>10.3</v>
      </c>
      <c r="G3" s="123">
        <v>10.4</v>
      </c>
      <c r="H3" s="123">
        <v>10</v>
      </c>
      <c r="I3" s="123">
        <v>10.4</v>
      </c>
      <c r="J3" s="123">
        <v>9.9</v>
      </c>
      <c r="K3" s="123">
        <v>10.3</v>
      </c>
      <c r="L3" s="123">
        <v>10.6</v>
      </c>
      <c r="M3" s="123">
        <v>10.8</v>
      </c>
      <c r="N3" s="123">
        <v>10.6</v>
      </c>
      <c r="O3" s="123">
        <v>10.9</v>
      </c>
    </row>
    <row r="4" spans="1:15" x14ac:dyDescent="0.2">
      <c r="A4" s="120" t="s">
        <v>9</v>
      </c>
      <c r="B4" s="120" t="s">
        <v>45</v>
      </c>
      <c r="C4" s="123">
        <v>6.3</v>
      </c>
      <c r="D4" s="123">
        <v>6.4</v>
      </c>
      <c r="E4" s="123">
        <v>6.4</v>
      </c>
      <c r="F4" s="123">
        <v>6.7</v>
      </c>
      <c r="G4" s="123">
        <v>5.8</v>
      </c>
      <c r="H4" s="123">
        <v>5.6</v>
      </c>
      <c r="I4" s="123">
        <v>5.7</v>
      </c>
      <c r="J4" s="123">
        <v>5.8</v>
      </c>
      <c r="K4" s="123">
        <v>6.4</v>
      </c>
      <c r="L4" s="123">
        <v>6.8</v>
      </c>
      <c r="M4" s="123">
        <v>7.3</v>
      </c>
      <c r="N4" s="123">
        <v>7.3</v>
      </c>
      <c r="O4" s="123">
        <v>7.1</v>
      </c>
    </row>
    <row r="5" spans="1:15" x14ac:dyDescent="0.2">
      <c r="A5" s="120" t="s">
        <v>11</v>
      </c>
      <c r="B5" s="120" t="s">
        <v>46</v>
      </c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0</v>
      </c>
    </row>
    <row r="6" spans="1:15" x14ac:dyDescent="0.2">
      <c r="A6" s="120" t="s">
        <v>5</v>
      </c>
      <c r="B6" s="120" t="s">
        <v>40</v>
      </c>
      <c r="C6" s="123">
        <v>12.6</v>
      </c>
      <c r="D6" s="123">
        <v>11.7</v>
      </c>
      <c r="E6" s="123">
        <v>11.7</v>
      </c>
      <c r="F6" s="123">
        <v>11.8</v>
      </c>
      <c r="G6" s="123">
        <v>12.6</v>
      </c>
      <c r="H6" s="123">
        <v>12.3</v>
      </c>
      <c r="I6" s="123">
        <v>12.3</v>
      </c>
      <c r="J6" s="123">
        <v>12.5</v>
      </c>
      <c r="K6" s="123">
        <v>13.5</v>
      </c>
      <c r="L6" s="123">
        <v>13.6</v>
      </c>
      <c r="M6" s="123">
        <v>14</v>
      </c>
      <c r="N6" s="123">
        <v>14.3</v>
      </c>
      <c r="O6" s="123">
        <v>14.7</v>
      </c>
    </row>
    <row r="7" spans="1:15" ht="15" x14ac:dyDescent="0.25">
      <c r="A7" s="122" t="s">
        <v>14</v>
      </c>
      <c r="B7" s="122" t="s">
        <v>27</v>
      </c>
      <c r="C7" s="124">
        <f t="shared" ref="C7:O7" si="0">+C6+C5+C4+C3</f>
        <v>31.299999999999997</v>
      </c>
      <c r="D7" s="124">
        <f t="shared" si="0"/>
        <v>29.200000000000003</v>
      </c>
      <c r="E7" s="124">
        <f t="shared" si="0"/>
        <v>29.1</v>
      </c>
      <c r="F7" s="124">
        <f t="shared" si="0"/>
        <v>28.8</v>
      </c>
      <c r="G7" s="124">
        <f t="shared" si="0"/>
        <v>28.799999999999997</v>
      </c>
      <c r="H7" s="124">
        <f t="shared" si="0"/>
        <v>27.9</v>
      </c>
      <c r="I7" s="124">
        <f t="shared" si="0"/>
        <v>28.4</v>
      </c>
      <c r="J7" s="124">
        <f t="shared" si="0"/>
        <v>28.200000000000003</v>
      </c>
      <c r="K7" s="124">
        <f t="shared" si="0"/>
        <v>30.2</v>
      </c>
      <c r="L7" s="124">
        <f t="shared" si="0"/>
        <v>31</v>
      </c>
      <c r="M7" s="124">
        <f t="shared" si="0"/>
        <v>32.1</v>
      </c>
      <c r="N7" s="124">
        <f t="shared" si="0"/>
        <v>32.200000000000003</v>
      </c>
      <c r="O7" s="124">
        <f t="shared" si="0"/>
        <v>32.699999999999996</v>
      </c>
    </row>
    <row r="8" spans="1:15" x14ac:dyDescent="0.2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10" spans="1:15" x14ac:dyDescent="0.2">
      <c r="A10" s="126"/>
    </row>
    <row r="12" spans="1:15" x14ac:dyDescent="0.2">
      <c r="A12" s="127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9" zoomScale="115" zoomScaleNormal="115" workbookViewId="0">
      <selection activeCell="H35" sqref="H35"/>
    </sheetView>
  </sheetViews>
  <sheetFormatPr defaultRowHeight="14.25" x14ac:dyDescent="0.2"/>
  <cols>
    <col min="1" max="1" width="60" style="24" customWidth="1"/>
    <col min="2" max="16384" width="9.33203125" style="24"/>
  </cols>
  <sheetData>
    <row r="1" spans="1:14" ht="15" x14ac:dyDescent="0.25">
      <c r="A1" s="37" t="s">
        <v>206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39">
        <v>2005</v>
      </c>
      <c r="C2" s="39">
        <v>2006</v>
      </c>
      <c r="D2" s="39">
        <v>2007</v>
      </c>
      <c r="E2" s="39">
        <v>2008</v>
      </c>
      <c r="F2" s="39">
        <v>2009</v>
      </c>
      <c r="G2" s="39">
        <v>2010</v>
      </c>
      <c r="H2" s="39">
        <v>2011</v>
      </c>
      <c r="I2" s="39">
        <v>2012</v>
      </c>
      <c r="J2" s="39">
        <v>2013</v>
      </c>
      <c r="K2" s="39">
        <v>2014</v>
      </c>
      <c r="L2" s="39">
        <v>2015</v>
      </c>
      <c r="M2" s="39">
        <v>2016</v>
      </c>
      <c r="N2" s="39">
        <v>2017</v>
      </c>
    </row>
    <row r="3" spans="1:14" x14ac:dyDescent="0.2">
      <c r="A3" s="24" t="s">
        <v>107</v>
      </c>
      <c r="B3" s="62">
        <v>275.19567574579844</v>
      </c>
      <c r="C3" s="62">
        <v>330.48813534157188</v>
      </c>
      <c r="D3" s="62">
        <v>351.40021646161011</v>
      </c>
      <c r="E3" s="62">
        <v>375.29049540858796</v>
      </c>
      <c r="F3" s="62">
        <v>363.83398975985159</v>
      </c>
      <c r="G3" s="62">
        <v>465.22794865719993</v>
      </c>
      <c r="H3" s="62">
        <v>429.91667463239969</v>
      </c>
      <c r="I3" s="62">
        <v>532.15533501999948</v>
      </c>
      <c r="J3" s="62">
        <v>512.36887822583333</v>
      </c>
      <c r="K3" s="62">
        <v>553.83370547533946</v>
      </c>
      <c r="L3" s="62">
        <v>369.01458082588636</v>
      </c>
      <c r="M3" s="62">
        <v>309.51815155999992</v>
      </c>
      <c r="N3" s="62">
        <v>308.77509390000006</v>
      </c>
    </row>
    <row r="4" spans="1:14" x14ac:dyDescent="0.2">
      <c r="A4" s="24" t="s">
        <v>108</v>
      </c>
      <c r="B4" s="62">
        <v>1344.5270297732854</v>
      </c>
      <c r="C4" s="62">
        <v>1599.0457678955056</v>
      </c>
      <c r="D4" s="62">
        <v>1848.2812355125143</v>
      </c>
      <c r="E4" s="62">
        <v>2087.3722460461049</v>
      </c>
      <c r="F4" s="62">
        <v>1582.1708174100002</v>
      </c>
      <c r="G4" s="62">
        <v>1659.2300023400003</v>
      </c>
      <c r="H4" s="62">
        <v>1659.72</v>
      </c>
      <c r="I4" s="62">
        <v>1670.7027855800004</v>
      </c>
      <c r="J4" s="62">
        <v>2047.2070796099999</v>
      </c>
      <c r="K4" s="62">
        <v>2363.5892069525039</v>
      </c>
      <c r="L4" s="62">
        <v>2814.0585913620348</v>
      </c>
      <c r="M4" s="62">
        <v>2706.0699619354614</v>
      </c>
      <c r="N4" s="62">
        <v>2559.8629999999998</v>
      </c>
    </row>
    <row r="5" spans="1:14" x14ac:dyDescent="0.2">
      <c r="A5" s="24" t="s">
        <v>109</v>
      </c>
      <c r="B5" s="62">
        <v>127.87180843955387</v>
      </c>
      <c r="C5" s="62">
        <v>161.24679833930821</v>
      </c>
      <c r="D5" s="62">
        <v>189.01594665836816</v>
      </c>
      <c r="E5" s="62">
        <v>205.97348574387573</v>
      </c>
      <c r="F5" s="62">
        <v>155.75460287000001</v>
      </c>
      <c r="G5" s="62">
        <v>152.33208142999999</v>
      </c>
      <c r="H5" s="62">
        <v>143.19999775000002</v>
      </c>
      <c r="I5" s="62">
        <v>167.14435710000001</v>
      </c>
      <c r="J5" s="62">
        <v>177.78424103</v>
      </c>
      <c r="K5" s="62">
        <v>175.06086264999999</v>
      </c>
      <c r="L5" s="62">
        <v>162.00453797</v>
      </c>
      <c r="M5" s="62">
        <v>179.21092243999999</v>
      </c>
      <c r="N5" s="62">
        <v>178.43143959</v>
      </c>
    </row>
    <row r="6" spans="1:14" x14ac:dyDescent="0.2">
      <c r="A6" s="24" t="s">
        <v>34</v>
      </c>
      <c r="B6" s="62">
        <v>3879.6943650414933</v>
      </c>
      <c r="C6" s="62">
        <v>4103.7431157203064</v>
      </c>
      <c r="D6" s="62">
        <v>4147.0910495847465</v>
      </c>
      <c r="E6" s="62">
        <v>4621.4178142994015</v>
      </c>
      <c r="F6" s="62">
        <v>4221.288679809998</v>
      </c>
      <c r="G6" s="62">
        <v>4182.1005600299986</v>
      </c>
      <c r="H6" s="62">
        <v>4710.9139270399992</v>
      </c>
      <c r="I6" s="62">
        <v>4327.7016743700015</v>
      </c>
      <c r="J6" s="62">
        <v>4696.1409682200001</v>
      </c>
      <c r="K6" s="62">
        <v>5021.1323826400003</v>
      </c>
      <c r="L6" s="62">
        <v>5420.1728426800018</v>
      </c>
      <c r="M6" s="62">
        <v>5418.8760898900009</v>
      </c>
      <c r="N6" s="62">
        <v>5957.8018802522829</v>
      </c>
    </row>
    <row r="7" spans="1:14" x14ac:dyDescent="0.2">
      <c r="A7" s="24" t="s">
        <v>19</v>
      </c>
      <c r="B7" s="62">
        <v>1804.434114861913</v>
      </c>
      <c r="C7" s="62">
        <v>1589.205236527916</v>
      </c>
      <c r="D7" s="62">
        <v>2171.2744599990037</v>
      </c>
      <c r="E7" s="62">
        <v>1809.2428287352648</v>
      </c>
      <c r="F7" s="62">
        <v>1761.2268184396271</v>
      </c>
      <c r="G7" s="62">
        <v>1930.8052447600001</v>
      </c>
      <c r="H7" s="62">
        <v>1998.4475077299996</v>
      </c>
      <c r="I7" s="62">
        <v>1973.3395140600003</v>
      </c>
      <c r="J7" s="62">
        <v>1985.2461687100001</v>
      </c>
      <c r="K7" s="62">
        <v>2014.99334681</v>
      </c>
      <c r="L7" s="62">
        <v>2108.2236376399997</v>
      </c>
      <c r="M7" s="62">
        <v>2173.8851055600007</v>
      </c>
      <c r="N7" s="62">
        <v>2250.8883662800008</v>
      </c>
    </row>
    <row r="8" spans="1:14" x14ac:dyDescent="0.2">
      <c r="A8" s="24" t="s">
        <v>35</v>
      </c>
      <c r="B8" s="64" t="s">
        <v>110</v>
      </c>
      <c r="C8" s="64" t="s">
        <v>110</v>
      </c>
      <c r="D8" s="64" t="s">
        <v>110</v>
      </c>
      <c r="E8" s="64" t="s">
        <v>110</v>
      </c>
      <c r="F8" s="64" t="s">
        <v>110</v>
      </c>
      <c r="G8" s="64" t="s">
        <v>110</v>
      </c>
      <c r="H8" s="64" t="s">
        <v>110</v>
      </c>
      <c r="I8" s="64" t="s">
        <v>110</v>
      </c>
      <c r="J8" s="64" t="s">
        <v>110</v>
      </c>
      <c r="K8" s="64" t="s">
        <v>110</v>
      </c>
      <c r="L8" s="62">
        <v>128.31736319999999</v>
      </c>
      <c r="M8" s="62">
        <v>145.25570970999999</v>
      </c>
      <c r="N8" s="62">
        <v>151.78899999999999</v>
      </c>
    </row>
    <row r="9" spans="1:14" x14ac:dyDescent="0.2">
      <c r="A9" s="24" t="s">
        <v>204</v>
      </c>
      <c r="B9" s="64" t="s">
        <v>110</v>
      </c>
      <c r="C9" s="64" t="s">
        <v>110</v>
      </c>
      <c r="D9" s="64" t="s">
        <v>110</v>
      </c>
      <c r="E9" s="64" t="s">
        <v>110</v>
      </c>
      <c r="F9" s="64" t="s">
        <v>110</v>
      </c>
      <c r="G9" s="64" t="s">
        <v>110</v>
      </c>
      <c r="H9" s="64" t="s">
        <v>110</v>
      </c>
      <c r="I9" s="62">
        <v>169.892</v>
      </c>
      <c r="J9" s="62">
        <v>203.99872736</v>
      </c>
      <c r="K9" s="62">
        <v>153.18760373000003</v>
      </c>
      <c r="L9" s="62">
        <v>110.28934038</v>
      </c>
      <c r="M9" s="62">
        <v>119.77204130000001</v>
      </c>
      <c r="N9" s="62">
        <v>127.28389511999994</v>
      </c>
    </row>
    <row r="10" spans="1:14" x14ac:dyDescent="0.2">
      <c r="A10" s="24" t="s">
        <v>205</v>
      </c>
      <c r="B10" s="64" t="s">
        <v>110</v>
      </c>
      <c r="C10" s="64" t="s">
        <v>110</v>
      </c>
      <c r="D10" s="64" t="s">
        <v>110</v>
      </c>
      <c r="E10" s="64" t="s">
        <v>110</v>
      </c>
      <c r="F10" s="64" t="s">
        <v>110</v>
      </c>
      <c r="G10" s="64" t="s">
        <v>110</v>
      </c>
      <c r="H10" s="64" t="s">
        <v>110</v>
      </c>
      <c r="I10" s="62">
        <v>38.321198520000003</v>
      </c>
      <c r="J10" s="62">
        <v>100.258496268</v>
      </c>
      <c r="K10" s="62">
        <v>134.81857693999999</v>
      </c>
      <c r="L10" s="62">
        <v>102.75784513999999</v>
      </c>
      <c r="M10" s="62">
        <v>94.264558890000046</v>
      </c>
      <c r="N10" s="62">
        <v>173.929</v>
      </c>
    </row>
    <row r="11" spans="1:14" x14ac:dyDescent="0.2">
      <c r="A11" s="24" t="s">
        <v>25</v>
      </c>
      <c r="B11" s="62">
        <v>44.254406165438489</v>
      </c>
      <c r="C11" s="62">
        <v>28.987912011551479</v>
      </c>
      <c r="D11" s="62">
        <v>34.884318616145514</v>
      </c>
      <c r="E11" s="62">
        <v>37.741274992365398</v>
      </c>
      <c r="F11" s="62">
        <v>27.612544580000002</v>
      </c>
      <c r="G11" s="62">
        <v>35.729229780000004</v>
      </c>
      <c r="H11" s="62">
        <v>38.890316620000007</v>
      </c>
      <c r="I11" s="62">
        <v>30.949241859999997</v>
      </c>
      <c r="J11" s="62">
        <v>27.67605125</v>
      </c>
      <c r="K11" s="62">
        <v>31.601525049999999</v>
      </c>
      <c r="L11" s="62">
        <v>28.884930399999998</v>
      </c>
      <c r="M11" s="62">
        <v>28.913460529999998</v>
      </c>
      <c r="N11" s="62">
        <v>38.711941769999996</v>
      </c>
    </row>
    <row r="12" spans="1:14" ht="15" x14ac:dyDescent="0.25">
      <c r="A12" s="39" t="s">
        <v>26</v>
      </c>
      <c r="B12" s="66">
        <f>SUM(B3:B11)</f>
        <v>7475.9774000274829</v>
      </c>
      <c r="C12" s="66">
        <f t="shared" ref="C12:N12" si="0">SUM(C3:C11)</f>
        <v>7812.716965836159</v>
      </c>
      <c r="D12" s="66">
        <f t="shared" si="0"/>
        <v>8741.947226832388</v>
      </c>
      <c r="E12" s="66">
        <f t="shared" si="0"/>
        <v>9137.0381452256006</v>
      </c>
      <c r="F12" s="66">
        <f t="shared" si="0"/>
        <v>8111.8874528694769</v>
      </c>
      <c r="G12" s="66">
        <f t="shared" si="0"/>
        <v>8425.4250669971989</v>
      </c>
      <c r="H12" s="66">
        <f t="shared" si="0"/>
        <v>8981.0884237723985</v>
      </c>
      <c r="I12" s="66">
        <f t="shared" si="0"/>
        <v>8910.2061065100006</v>
      </c>
      <c r="J12" s="66">
        <f t="shared" si="0"/>
        <v>9750.6806106738331</v>
      </c>
      <c r="K12" s="66">
        <f t="shared" si="0"/>
        <v>10448.217210247845</v>
      </c>
      <c r="L12" s="66">
        <f t="shared" si="0"/>
        <v>11243.723669597923</v>
      </c>
      <c r="M12" s="66">
        <f t="shared" si="0"/>
        <v>11175.766001815464</v>
      </c>
      <c r="N12" s="66">
        <f t="shared" si="0"/>
        <v>11747.473616912283</v>
      </c>
    </row>
    <row r="14" spans="1:14" ht="15" x14ac:dyDescent="0.25">
      <c r="A14" s="39" t="s">
        <v>203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x14ac:dyDescent="0.2">
      <c r="A15" s="24" t="s">
        <v>107</v>
      </c>
      <c r="B15" s="87">
        <f t="shared" ref="B15:N15" si="1">B3/B$12*100</f>
        <v>3.6810661806546761</v>
      </c>
      <c r="C15" s="87">
        <f t="shared" si="1"/>
        <v>4.2301306547612949</v>
      </c>
      <c r="D15" s="87">
        <f t="shared" si="1"/>
        <v>4.019701873548585</v>
      </c>
      <c r="E15" s="87">
        <f t="shared" si="1"/>
        <v>4.1073539307121028</v>
      </c>
      <c r="F15" s="87">
        <f t="shared" si="1"/>
        <v>4.4851952381458391</v>
      </c>
      <c r="G15" s="87">
        <f t="shared" si="1"/>
        <v>5.5217148684820723</v>
      </c>
      <c r="H15" s="87">
        <f t="shared" si="1"/>
        <v>4.786910609792419</v>
      </c>
      <c r="I15" s="87">
        <f t="shared" si="1"/>
        <v>5.9724245282182036</v>
      </c>
      <c r="J15" s="87">
        <f t="shared" si="1"/>
        <v>5.2546986070383186</v>
      </c>
      <c r="K15" s="87">
        <f t="shared" si="1"/>
        <v>5.3007483892288052</v>
      </c>
      <c r="L15" s="87">
        <f t="shared" si="1"/>
        <v>3.2819606001494908</v>
      </c>
      <c r="M15" s="87">
        <f t="shared" si="1"/>
        <v>2.7695475326677368</v>
      </c>
      <c r="N15" s="87">
        <f t="shared" si="1"/>
        <v>2.6284382835767439</v>
      </c>
    </row>
    <row r="16" spans="1:14" x14ac:dyDescent="0.2">
      <c r="A16" s="24" t="s">
        <v>108</v>
      </c>
      <c r="B16" s="87">
        <f t="shared" ref="B16:N16" si="2">B4/B$12*100</f>
        <v>17.984632079924996</v>
      </c>
      <c r="C16" s="87">
        <f t="shared" si="2"/>
        <v>20.467217421133942</v>
      </c>
      <c r="D16" s="87">
        <f t="shared" si="2"/>
        <v>21.142672079275776</v>
      </c>
      <c r="E16" s="87">
        <f t="shared" si="2"/>
        <v>22.845173817478532</v>
      </c>
      <c r="F16" s="87">
        <f t="shared" si="2"/>
        <v>19.504348730212318</v>
      </c>
      <c r="G16" s="87">
        <f t="shared" si="2"/>
        <v>19.693131078208566</v>
      </c>
      <c r="H16" s="87">
        <f t="shared" si="2"/>
        <v>18.480165450846929</v>
      </c>
      <c r="I16" s="87">
        <f t="shared" si="2"/>
        <v>18.750439278383769</v>
      </c>
      <c r="J16" s="87">
        <f t="shared" si="2"/>
        <v>20.995530069654546</v>
      </c>
      <c r="K16" s="87">
        <f t="shared" si="2"/>
        <v>22.621937880792167</v>
      </c>
      <c r="L16" s="87">
        <f t="shared" si="2"/>
        <v>25.027817065364307</v>
      </c>
      <c r="M16" s="87">
        <f t="shared" si="2"/>
        <v>24.213731403251192</v>
      </c>
      <c r="N16" s="87">
        <f t="shared" si="2"/>
        <v>21.790753343890774</v>
      </c>
    </row>
    <row r="17" spans="1:14" x14ac:dyDescent="0.2">
      <c r="A17" s="24" t="s">
        <v>109</v>
      </c>
      <c r="B17" s="87">
        <f t="shared" ref="B17:N17" si="3">B5/B$12*100</f>
        <v>1.7104359951527381</v>
      </c>
      <c r="C17" s="87">
        <f t="shared" si="3"/>
        <v>2.0639017008348861</v>
      </c>
      <c r="D17" s="87">
        <f t="shared" si="3"/>
        <v>2.1621721311495192</v>
      </c>
      <c r="E17" s="87">
        <f t="shared" si="3"/>
        <v>2.2542697367582245</v>
      </c>
      <c r="F17" s="87">
        <f t="shared" si="3"/>
        <v>1.9200784499901289</v>
      </c>
      <c r="G17" s="87">
        <f t="shared" si="3"/>
        <v>1.8080047026552071</v>
      </c>
      <c r="H17" s="87">
        <f t="shared" si="3"/>
        <v>1.5944615061461622</v>
      </c>
      <c r="I17" s="87">
        <f t="shared" si="3"/>
        <v>1.8758753176077545</v>
      </c>
      <c r="J17" s="87">
        <f t="shared" si="3"/>
        <v>1.8233008353835722</v>
      </c>
      <c r="K17" s="87">
        <f t="shared" si="3"/>
        <v>1.6755094111012201</v>
      </c>
      <c r="L17" s="87">
        <f t="shared" si="3"/>
        <v>1.4408441787665645</v>
      </c>
      <c r="M17" s="87">
        <f t="shared" si="3"/>
        <v>1.6035672401416405</v>
      </c>
      <c r="N17" s="87">
        <f t="shared" si="3"/>
        <v>1.518892022307849</v>
      </c>
    </row>
    <row r="18" spans="1:14" x14ac:dyDescent="0.2">
      <c r="A18" s="24" t="s">
        <v>34</v>
      </c>
      <c r="B18" s="87">
        <f t="shared" ref="B18:N18" si="4">B6/B$12*100</f>
        <v>51.895480115111511</v>
      </c>
      <c r="C18" s="87">
        <f t="shared" si="4"/>
        <v>52.526453136154302</v>
      </c>
      <c r="D18" s="87">
        <f t="shared" si="4"/>
        <v>47.438985182337113</v>
      </c>
      <c r="E18" s="87">
        <f t="shared" si="4"/>
        <v>50.578948460604188</v>
      </c>
      <c r="F18" s="87">
        <f t="shared" si="4"/>
        <v>52.03830433220287</v>
      </c>
      <c r="G18" s="87">
        <f t="shared" si="4"/>
        <v>49.636671464938793</v>
      </c>
      <c r="H18" s="87">
        <f t="shared" si="4"/>
        <v>52.453708334175786</v>
      </c>
      <c r="I18" s="87">
        <f t="shared" si="4"/>
        <v>48.570163502818232</v>
      </c>
      <c r="J18" s="87">
        <f t="shared" si="4"/>
        <v>48.162186371680029</v>
      </c>
      <c r="K18" s="87">
        <f t="shared" si="4"/>
        <v>48.057312377801267</v>
      </c>
      <c r="L18" s="87">
        <f t="shared" si="4"/>
        <v>48.206208209613784</v>
      </c>
      <c r="M18" s="87">
        <f t="shared" si="4"/>
        <v>48.487737565458367</v>
      </c>
      <c r="N18" s="87">
        <f t="shared" si="4"/>
        <v>50.715601281922588</v>
      </c>
    </row>
    <row r="19" spans="1:14" x14ac:dyDescent="0.2">
      <c r="A19" s="24" t="s">
        <v>19</v>
      </c>
      <c r="B19" s="87">
        <f t="shared" ref="B19:N19" si="5">B7/B$12*100</f>
        <v>24.136430841207194</v>
      </c>
      <c r="C19" s="87">
        <f t="shared" si="5"/>
        <v>20.341262117612509</v>
      </c>
      <c r="D19" s="87">
        <f t="shared" si="5"/>
        <v>24.837423558615519</v>
      </c>
      <c r="E19" s="87">
        <f t="shared" si="5"/>
        <v>19.801195967214529</v>
      </c>
      <c r="F19" s="87">
        <f t="shared" si="5"/>
        <v>21.711677198092975</v>
      </c>
      <c r="G19" s="87">
        <f t="shared" si="5"/>
        <v>22.916413467648752</v>
      </c>
      <c r="H19" s="87">
        <f t="shared" si="5"/>
        <v>22.251729561421861</v>
      </c>
      <c r="I19" s="87">
        <f t="shared" si="5"/>
        <v>22.146956989224226</v>
      </c>
      <c r="J19" s="87">
        <f t="shared" si="5"/>
        <v>20.360077906118672</v>
      </c>
      <c r="K19" s="87">
        <f t="shared" si="5"/>
        <v>19.28552313052651</v>
      </c>
      <c r="L19" s="87">
        <f t="shared" si="5"/>
        <v>18.750226344858138</v>
      </c>
      <c r="M19" s="87">
        <f t="shared" si="5"/>
        <v>19.451777222311748</v>
      </c>
      <c r="N19" s="87">
        <f t="shared" si="5"/>
        <v>19.160616483866821</v>
      </c>
    </row>
    <row r="20" spans="1:14" x14ac:dyDescent="0.2">
      <c r="A20" s="24" t="s">
        <v>35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>
        <f t="shared" ref="L20:N23" si="6">L8/L$12*100</f>
        <v>1.1412354747472075</v>
      </c>
      <c r="M20" s="87">
        <f t="shared" si="6"/>
        <v>1.2997382880636881</v>
      </c>
      <c r="N20" s="87">
        <f t="shared" si="6"/>
        <v>1.2920990925357478</v>
      </c>
    </row>
    <row r="21" spans="1:14" x14ac:dyDescent="0.2">
      <c r="A21" s="24" t="s">
        <v>204</v>
      </c>
      <c r="B21" s="87"/>
      <c r="C21" s="87"/>
      <c r="D21" s="87"/>
      <c r="E21" s="87"/>
      <c r="F21" s="87"/>
      <c r="G21" s="87"/>
      <c r="H21" s="87"/>
      <c r="I21" s="87">
        <f t="shared" ref="I21:K23" si="7">I9/I$12*100</f>
        <v>1.9067123472696439</v>
      </c>
      <c r="J21" s="87">
        <f t="shared" si="7"/>
        <v>2.0921485945984895</v>
      </c>
      <c r="K21" s="87">
        <f t="shared" si="7"/>
        <v>1.4661602132443248</v>
      </c>
      <c r="L21" s="87">
        <f t="shared" si="6"/>
        <v>0.98089693077581619</v>
      </c>
      <c r="M21" s="87">
        <f t="shared" si="6"/>
        <v>1.0717121428682692</v>
      </c>
      <c r="N21" s="87">
        <f t="shared" si="6"/>
        <v>1.0835001573168492</v>
      </c>
    </row>
    <row r="22" spans="1:14" x14ac:dyDescent="0.2">
      <c r="A22" s="24" t="s">
        <v>205</v>
      </c>
      <c r="B22" s="87"/>
      <c r="C22" s="87"/>
      <c r="D22" s="87"/>
      <c r="E22" s="87"/>
      <c r="F22" s="87"/>
      <c r="G22" s="87"/>
      <c r="H22" s="87"/>
      <c r="I22" s="87">
        <f t="shared" si="7"/>
        <v>0.43008206613763578</v>
      </c>
      <c r="J22" s="87">
        <f t="shared" si="7"/>
        <v>1.0282204932263852</v>
      </c>
      <c r="K22" s="87">
        <f t="shared" si="7"/>
        <v>1.2903500590298498</v>
      </c>
      <c r="L22" s="87">
        <f t="shared" si="6"/>
        <v>0.91391293631529302</v>
      </c>
      <c r="M22" s="87">
        <f t="shared" si="6"/>
        <v>0.84347291160791227</v>
      </c>
      <c r="N22" s="87">
        <f t="shared" si="6"/>
        <v>1.4805651467869878</v>
      </c>
    </row>
    <row r="23" spans="1:14" x14ac:dyDescent="0.2">
      <c r="A23" s="33" t="s">
        <v>25</v>
      </c>
      <c r="B23" s="88">
        <f t="shared" ref="B23:H23" si="8">B11/B$12*100</f>
        <v>0.59195478794887479</v>
      </c>
      <c r="C23" s="88">
        <f t="shared" si="8"/>
        <v>0.37103496950307141</v>
      </c>
      <c r="D23" s="88">
        <f t="shared" si="8"/>
        <v>0.39904517507349124</v>
      </c>
      <c r="E23" s="88">
        <f t="shared" si="8"/>
        <v>0.41305808723241938</v>
      </c>
      <c r="F23" s="88">
        <f t="shared" si="8"/>
        <v>0.34039605135587053</v>
      </c>
      <c r="G23" s="88">
        <f t="shared" si="8"/>
        <v>0.42406441806661055</v>
      </c>
      <c r="H23" s="88">
        <f t="shared" si="8"/>
        <v>0.43302453761684034</v>
      </c>
      <c r="I23" s="88">
        <f t="shared" si="7"/>
        <v>0.34734597034054882</v>
      </c>
      <c r="J23" s="88">
        <f t="shared" si="7"/>
        <v>0.28383712229999308</v>
      </c>
      <c r="K23" s="88">
        <f t="shared" si="7"/>
        <v>0.30245853827583635</v>
      </c>
      <c r="L23" s="88">
        <f t="shared" si="6"/>
        <v>0.25689825940940192</v>
      </c>
      <c r="M23" s="88">
        <f t="shared" si="6"/>
        <v>0.25871569362943991</v>
      </c>
      <c r="N23" s="88">
        <f t="shared" si="6"/>
        <v>0.32953418779564858</v>
      </c>
    </row>
    <row r="35" spans="15:17" x14ac:dyDescent="0.2">
      <c r="O35" s="67"/>
    </row>
    <row r="36" spans="15:17" x14ac:dyDescent="0.2">
      <c r="O36" s="67"/>
    </row>
    <row r="37" spans="15:17" x14ac:dyDescent="0.2">
      <c r="O37" s="67"/>
    </row>
    <row r="39" spans="15:17" x14ac:dyDescent="0.2">
      <c r="Q39" s="62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7" zoomScale="115" zoomScaleNormal="115" workbookViewId="0">
      <selection activeCell="G30" sqref="G30"/>
    </sheetView>
  </sheetViews>
  <sheetFormatPr defaultRowHeight="14.25" x14ac:dyDescent="0.2"/>
  <cols>
    <col min="1" max="1" width="42.83203125" style="24" customWidth="1"/>
    <col min="2" max="16384" width="9.33203125" style="24"/>
  </cols>
  <sheetData>
    <row r="1" spans="1:14" ht="15" x14ac:dyDescent="0.25">
      <c r="A1" s="37" t="s">
        <v>214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39">
        <v>2005</v>
      </c>
      <c r="C2" s="39">
        <v>2006</v>
      </c>
      <c r="D2" s="39">
        <v>2007</v>
      </c>
      <c r="E2" s="39">
        <v>2008</v>
      </c>
      <c r="F2" s="39">
        <v>2009</v>
      </c>
      <c r="G2" s="39">
        <v>2010</v>
      </c>
      <c r="H2" s="39">
        <v>2011</v>
      </c>
      <c r="I2" s="39">
        <v>2012</v>
      </c>
      <c r="J2" s="39">
        <v>2013</v>
      </c>
      <c r="K2" s="39">
        <v>2014</v>
      </c>
      <c r="L2" s="39">
        <v>2015</v>
      </c>
      <c r="M2" s="39">
        <v>2016</v>
      </c>
      <c r="N2" s="39">
        <v>2017</v>
      </c>
    </row>
    <row r="3" spans="1:14" x14ac:dyDescent="0.2">
      <c r="A3" s="89" t="s">
        <v>107</v>
      </c>
      <c r="B3" s="65">
        <v>914.65203881578964</v>
      </c>
      <c r="C3" s="65">
        <v>968.68059076066754</v>
      </c>
      <c r="D3" s="65">
        <v>1123.2188322373595</v>
      </c>
      <c r="E3" s="65">
        <v>1280.3112274630266</v>
      </c>
      <c r="F3" s="65">
        <v>1068.09201741326</v>
      </c>
      <c r="G3" s="65">
        <v>992.53876569304998</v>
      </c>
      <c r="H3" s="65">
        <v>1176.4344790268503</v>
      </c>
      <c r="I3" s="65">
        <v>1196.0962850200001</v>
      </c>
      <c r="J3" s="65">
        <v>1223.9839445699999</v>
      </c>
      <c r="K3" s="65">
        <v>1301.0877415099999</v>
      </c>
      <c r="L3" s="65">
        <v>1469.2625478198881</v>
      </c>
      <c r="M3" s="65">
        <v>1669.5527118900002</v>
      </c>
      <c r="N3" s="62">
        <v>1797.5409766400001</v>
      </c>
    </row>
    <row r="4" spans="1:14" x14ac:dyDescent="0.2">
      <c r="A4" s="24" t="s">
        <v>111</v>
      </c>
      <c r="B4" s="62">
        <v>207.22253203213171</v>
      </c>
      <c r="C4" s="62">
        <v>223.01712806213899</v>
      </c>
      <c r="D4" s="62">
        <v>227.47553608178981</v>
      </c>
      <c r="E4" s="62">
        <v>237.42126402443071</v>
      </c>
      <c r="F4" s="62">
        <v>254.81404999999998</v>
      </c>
      <c r="G4" s="62">
        <v>266.28384499999999</v>
      </c>
      <c r="H4" s="62">
        <v>274.56390000000005</v>
      </c>
      <c r="I4" s="62">
        <v>304.47844475000005</v>
      </c>
      <c r="J4" s="62">
        <v>316.79029255</v>
      </c>
      <c r="K4" s="62">
        <v>320.45254593000004</v>
      </c>
      <c r="L4" s="62">
        <v>324.05322090999999</v>
      </c>
      <c r="M4" s="62">
        <v>336.35908229</v>
      </c>
      <c r="N4" s="62">
        <v>347.89882030999996</v>
      </c>
    </row>
    <row r="5" spans="1:14" x14ac:dyDescent="0.2">
      <c r="A5" s="24" t="s">
        <v>112</v>
      </c>
      <c r="B5" s="62">
        <v>121.15601141870808</v>
      </c>
      <c r="C5" s="62">
        <v>129.0851092079931</v>
      </c>
      <c r="D5" s="62">
        <v>138.22824138617804</v>
      </c>
      <c r="E5" s="62">
        <v>155.11392152957578</v>
      </c>
      <c r="F5" s="62">
        <v>158.10220200000001</v>
      </c>
      <c r="G5" s="62">
        <v>159.87499000000003</v>
      </c>
      <c r="H5" s="62">
        <v>164.70739800000001</v>
      </c>
      <c r="I5" s="62">
        <v>172.16200000000001</v>
      </c>
      <c r="J5" s="62">
        <v>177.70968715999999</v>
      </c>
      <c r="K5" s="62">
        <v>176.16909826999998</v>
      </c>
      <c r="L5" s="62">
        <v>181.45963024</v>
      </c>
      <c r="M5" s="62">
        <v>185.75136235999997</v>
      </c>
      <c r="N5" s="62">
        <v>196.18407140000002</v>
      </c>
    </row>
    <row r="6" spans="1:14" x14ac:dyDescent="0.2">
      <c r="A6" s="89" t="s">
        <v>113</v>
      </c>
      <c r="B6" s="62">
        <v>7.1615017260837799E-2</v>
      </c>
      <c r="C6" s="62">
        <v>7.0553740954657107E-2</v>
      </c>
      <c r="D6" s="62">
        <v>7.0039126667994417E-2</v>
      </c>
      <c r="E6" s="62">
        <v>0.1096428865431853</v>
      </c>
      <c r="F6" s="62">
        <v>0.10714488</v>
      </c>
      <c r="G6" s="62">
        <v>0.10886934</v>
      </c>
      <c r="H6" s="62">
        <v>0.10369020000000001</v>
      </c>
      <c r="I6" s="62">
        <v>0.10355781</v>
      </c>
      <c r="J6" s="62">
        <v>0.10023878999999999</v>
      </c>
      <c r="K6" s="62">
        <v>9.8876480000000003E-2</v>
      </c>
      <c r="L6" s="62">
        <v>9.7849530000000004E-2</v>
      </c>
      <c r="M6" s="62">
        <v>9.7851590000000002E-2</v>
      </c>
      <c r="N6" s="62">
        <v>9.7848850000000001E-2</v>
      </c>
    </row>
    <row r="7" spans="1:14" ht="15" x14ac:dyDescent="0.25">
      <c r="A7" s="39" t="s">
        <v>26</v>
      </c>
      <c r="B7" s="66">
        <f>SUM(B3:B6)</f>
        <v>1243.1021972838903</v>
      </c>
      <c r="C7" s="66">
        <f t="shared" ref="C7:N7" si="0">SUM(C3:C6)</f>
        <v>1320.8533817717544</v>
      </c>
      <c r="D7" s="66">
        <f t="shared" si="0"/>
        <v>1488.9926488319954</v>
      </c>
      <c r="E7" s="66">
        <f t="shared" si="0"/>
        <v>1672.9560559035763</v>
      </c>
      <c r="F7" s="66">
        <f t="shared" si="0"/>
        <v>1481.1154142932601</v>
      </c>
      <c r="G7" s="66">
        <f t="shared" si="0"/>
        <v>1418.8064700330499</v>
      </c>
      <c r="H7" s="66">
        <f t="shared" si="0"/>
        <v>1615.8094672268505</v>
      </c>
      <c r="I7" s="66">
        <f t="shared" si="0"/>
        <v>1672.8402875800002</v>
      </c>
      <c r="J7" s="66">
        <f t="shared" si="0"/>
        <v>1718.5841630699999</v>
      </c>
      <c r="K7" s="66">
        <f t="shared" si="0"/>
        <v>1797.8082621899998</v>
      </c>
      <c r="L7" s="66">
        <f t="shared" si="0"/>
        <v>1974.8732484998882</v>
      </c>
      <c r="M7" s="66">
        <f t="shared" si="0"/>
        <v>2191.7610081300004</v>
      </c>
      <c r="N7" s="66">
        <f t="shared" si="0"/>
        <v>2341.7217172000001</v>
      </c>
    </row>
    <row r="9" spans="1:14" ht="15" x14ac:dyDescent="0.25">
      <c r="A9" s="39" t="s">
        <v>203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2">
      <c r="A10" s="89" t="s">
        <v>107</v>
      </c>
      <c r="B10" s="87">
        <f t="shared" ref="B10:N10" si="1">B3/B$7*100</f>
        <v>73.578185350669784</v>
      </c>
      <c r="C10" s="87">
        <f t="shared" si="1"/>
        <v>73.337480459890827</v>
      </c>
      <c r="D10" s="87">
        <f t="shared" si="1"/>
        <v>75.434813806397344</v>
      </c>
      <c r="E10" s="87">
        <f t="shared" si="1"/>
        <v>76.529877933435671</v>
      </c>
      <c r="F10" s="87">
        <f t="shared" si="1"/>
        <v>72.114030217079232</v>
      </c>
      <c r="G10" s="87">
        <f t="shared" si="1"/>
        <v>69.95589508905536</v>
      </c>
      <c r="H10" s="87">
        <f t="shared" si="1"/>
        <v>72.80774762669995</v>
      </c>
      <c r="I10" s="87">
        <f t="shared" si="1"/>
        <v>71.500925336412251</v>
      </c>
      <c r="J10" s="87">
        <f t="shared" si="1"/>
        <v>71.220483167000154</v>
      </c>
      <c r="K10" s="87">
        <f t="shared" si="1"/>
        <v>72.370773283969683</v>
      </c>
      <c r="L10" s="87">
        <f t="shared" si="1"/>
        <v>74.397815097041715</v>
      </c>
      <c r="M10" s="87">
        <f t="shared" si="1"/>
        <v>76.174031096321684</v>
      </c>
      <c r="N10" s="87">
        <f t="shared" si="1"/>
        <v>76.761511132472322</v>
      </c>
    </row>
    <row r="11" spans="1:14" x14ac:dyDescent="0.2">
      <c r="A11" s="24" t="s">
        <v>111</v>
      </c>
      <c r="B11" s="87">
        <f t="shared" ref="B11:N11" si="2">B4/B$7*100</f>
        <v>16.669790503540376</v>
      </c>
      <c r="C11" s="87">
        <f t="shared" si="2"/>
        <v>16.884321238061283</v>
      </c>
      <c r="D11" s="87">
        <f t="shared" si="2"/>
        <v>15.277142990613656</v>
      </c>
      <c r="E11" s="87">
        <f t="shared" si="2"/>
        <v>14.191721485248317</v>
      </c>
      <c r="F11" s="87">
        <f t="shared" si="2"/>
        <v>17.204199452720498</v>
      </c>
      <c r="G11" s="87">
        <f t="shared" si="2"/>
        <v>18.768158351702269</v>
      </c>
      <c r="H11" s="87">
        <f t="shared" si="2"/>
        <v>16.992343810884037</v>
      </c>
      <c r="I11" s="87">
        <f t="shared" si="2"/>
        <v>18.2012859811304</v>
      </c>
      <c r="J11" s="87">
        <f t="shared" si="2"/>
        <v>18.433213767319977</v>
      </c>
      <c r="K11" s="87">
        <f t="shared" si="2"/>
        <v>17.824623051828723</v>
      </c>
      <c r="L11" s="87">
        <f t="shared" si="2"/>
        <v>16.408811105024107</v>
      </c>
      <c r="M11" s="87">
        <f t="shared" si="2"/>
        <v>15.346521862663298</v>
      </c>
      <c r="N11" s="87">
        <f t="shared" si="2"/>
        <v>14.856539859312706</v>
      </c>
    </row>
    <row r="12" spans="1:14" x14ac:dyDescent="0.2">
      <c r="A12" s="24" t="s">
        <v>112</v>
      </c>
      <c r="B12" s="87">
        <f t="shared" ref="B12:N12" si="3">B5/B$7*100</f>
        <v>9.7462631538603404</v>
      </c>
      <c r="C12" s="87">
        <f t="shared" si="3"/>
        <v>9.7728567749769546</v>
      </c>
      <c r="D12" s="87">
        <f t="shared" si="3"/>
        <v>9.2833394103461746</v>
      </c>
      <c r="E12" s="87">
        <f t="shared" si="3"/>
        <v>9.2718467399191518</v>
      </c>
      <c r="F12" s="87">
        <f t="shared" si="3"/>
        <v>10.674536263295945</v>
      </c>
      <c r="G12" s="87">
        <f t="shared" si="3"/>
        <v>11.268273254792522</v>
      </c>
      <c r="H12" s="87">
        <f t="shared" si="3"/>
        <v>10.193491333027078</v>
      </c>
      <c r="I12" s="87">
        <f t="shared" si="3"/>
        <v>10.291598144677437</v>
      </c>
      <c r="J12" s="87">
        <f t="shared" si="3"/>
        <v>10.340470427851933</v>
      </c>
      <c r="K12" s="87">
        <f t="shared" si="3"/>
        <v>9.7991038296486419</v>
      </c>
      <c r="L12" s="87">
        <f t="shared" si="3"/>
        <v>9.1884190733676991</v>
      </c>
      <c r="M12" s="87">
        <f t="shared" si="3"/>
        <v>8.4749825218618202</v>
      </c>
      <c r="N12" s="87">
        <f t="shared" si="3"/>
        <v>8.3777705078713449</v>
      </c>
    </row>
    <row r="13" spans="1:14" x14ac:dyDescent="0.2">
      <c r="A13" s="90" t="s">
        <v>113</v>
      </c>
      <c r="B13" s="88">
        <f t="shared" ref="B13:N13" si="4">B6/B$7*100</f>
        <v>5.7609919294900024E-3</v>
      </c>
      <c r="C13" s="88">
        <f t="shared" si="4"/>
        <v>5.341527070931852E-3</v>
      </c>
      <c r="D13" s="88">
        <f t="shared" si="4"/>
        <v>4.7037926428270104E-3</v>
      </c>
      <c r="E13" s="88">
        <f t="shared" si="4"/>
        <v>6.5538413968660005E-3</v>
      </c>
      <c r="F13" s="88">
        <f t="shared" si="4"/>
        <v>7.2340669043084692E-3</v>
      </c>
      <c r="G13" s="88">
        <f t="shared" si="4"/>
        <v>7.673304449863692E-3</v>
      </c>
      <c r="H13" s="88">
        <f t="shared" si="4"/>
        <v>6.417229388930328E-3</v>
      </c>
      <c r="I13" s="88">
        <f t="shared" si="4"/>
        <v>6.1905377798983433E-3</v>
      </c>
      <c r="J13" s="88">
        <f t="shared" si="4"/>
        <v>5.8326378279279622E-3</v>
      </c>
      <c r="K13" s="88">
        <f t="shared" si="4"/>
        <v>5.4998345529658228E-3</v>
      </c>
      <c r="L13" s="88">
        <f t="shared" si="4"/>
        <v>4.9547245664665522E-3</v>
      </c>
      <c r="M13" s="88">
        <f t="shared" si="4"/>
        <v>4.464519153184794E-3</v>
      </c>
      <c r="N13" s="88">
        <f t="shared" si="4"/>
        <v>4.1785003436274233E-3</v>
      </c>
    </row>
    <row r="29" spans="15:15" x14ac:dyDescent="0.2">
      <c r="O29" s="67"/>
    </row>
    <row r="30" spans="15:15" x14ac:dyDescent="0.2">
      <c r="O30" s="67"/>
    </row>
    <row r="31" spans="15:15" x14ac:dyDescent="0.2">
      <c r="O31" s="67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zoomScale="115" zoomScaleNormal="115" workbookViewId="0">
      <selection activeCell="K24" sqref="K24"/>
    </sheetView>
  </sheetViews>
  <sheetFormatPr defaultRowHeight="14.25" x14ac:dyDescent="0.2"/>
  <cols>
    <col min="1" max="1" width="37.5" style="24" customWidth="1"/>
    <col min="2" max="16384" width="9.33203125" style="24"/>
  </cols>
  <sheetData>
    <row r="1" spans="1:14" ht="15" x14ac:dyDescent="0.25">
      <c r="A1" s="37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39">
        <v>2005</v>
      </c>
      <c r="C2" s="39">
        <v>2006</v>
      </c>
      <c r="D2" s="39">
        <v>2007</v>
      </c>
      <c r="E2" s="39">
        <v>2008</v>
      </c>
      <c r="F2" s="39">
        <v>2009</v>
      </c>
      <c r="G2" s="39">
        <v>2010</v>
      </c>
      <c r="H2" s="39">
        <v>2011</v>
      </c>
      <c r="I2" s="39">
        <v>2012</v>
      </c>
      <c r="J2" s="39">
        <v>2013</v>
      </c>
      <c r="K2" s="39">
        <v>2014</v>
      </c>
      <c r="L2" s="39">
        <v>2015</v>
      </c>
      <c r="M2" s="39">
        <v>2016</v>
      </c>
      <c r="N2" s="39">
        <v>2017</v>
      </c>
    </row>
    <row r="3" spans="1:14" x14ac:dyDescent="0.2">
      <c r="A3" s="89" t="s">
        <v>107</v>
      </c>
      <c r="B3" s="65">
        <v>305.75139277625976</v>
      </c>
      <c r="C3" s="65">
        <v>323.81214627134682</v>
      </c>
      <c r="D3" s="65">
        <v>375.47144463126517</v>
      </c>
      <c r="E3" s="65">
        <v>427.98454972092634</v>
      </c>
      <c r="F3" s="65">
        <v>357.04356200870001</v>
      </c>
      <c r="G3" s="65">
        <v>331.78750759724988</v>
      </c>
      <c r="H3" s="65">
        <v>393.26042717825004</v>
      </c>
      <c r="I3" s="65">
        <v>400.5282299700001</v>
      </c>
      <c r="J3" s="65">
        <v>409.86117281000003</v>
      </c>
      <c r="K3" s="65">
        <v>425.23565873999991</v>
      </c>
      <c r="L3" s="65">
        <v>625.35606830135021</v>
      </c>
      <c r="M3" s="65">
        <v>715.47913654999991</v>
      </c>
      <c r="N3" s="62">
        <v>770.37468784999999</v>
      </c>
    </row>
    <row r="4" spans="1:14" x14ac:dyDescent="0.2">
      <c r="A4" s="89" t="s">
        <v>35</v>
      </c>
      <c r="B4" s="65">
        <v>92.644122532032114</v>
      </c>
      <c r="C4" s="65">
        <v>102.4472301948483</v>
      </c>
      <c r="D4" s="65">
        <v>116.20216919471552</v>
      </c>
      <c r="E4" s="65">
        <v>120.33871472676292</v>
      </c>
      <c r="F4" s="65">
        <v>117.95460285999999</v>
      </c>
      <c r="G4" s="65">
        <v>121.33126774999998</v>
      </c>
      <c r="H4" s="65">
        <v>133.44777955000001</v>
      </c>
      <c r="I4" s="65">
        <v>132.68678097999998</v>
      </c>
      <c r="J4" s="65">
        <v>145.87521998000003</v>
      </c>
      <c r="K4" s="65">
        <v>150.82355088000003</v>
      </c>
      <c r="L4" s="65">
        <v>13.78566373</v>
      </c>
      <c r="M4" s="91"/>
      <c r="N4" s="62"/>
    </row>
    <row r="5" spans="1:14" ht="15" x14ac:dyDescent="0.25">
      <c r="A5" s="39" t="s">
        <v>26</v>
      </c>
      <c r="B5" s="66">
        <f t="shared" ref="B5:N5" si="0">SUM(B3:B4)</f>
        <v>398.39551530829186</v>
      </c>
      <c r="C5" s="66">
        <f t="shared" si="0"/>
        <v>426.25937646619514</v>
      </c>
      <c r="D5" s="66">
        <f t="shared" si="0"/>
        <v>491.67361382598068</v>
      </c>
      <c r="E5" s="66">
        <f t="shared" si="0"/>
        <v>548.32326444768921</v>
      </c>
      <c r="F5" s="66">
        <f t="shared" si="0"/>
        <v>474.99816486869997</v>
      </c>
      <c r="G5" s="66">
        <f t="shared" si="0"/>
        <v>453.11877534724988</v>
      </c>
      <c r="H5" s="66">
        <f t="shared" si="0"/>
        <v>526.70820672825005</v>
      </c>
      <c r="I5" s="66">
        <f t="shared" si="0"/>
        <v>533.21501095000008</v>
      </c>
      <c r="J5" s="66">
        <f t="shared" si="0"/>
        <v>555.73639279000008</v>
      </c>
      <c r="K5" s="66">
        <f t="shared" si="0"/>
        <v>576.05920961999993</v>
      </c>
      <c r="L5" s="66">
        <f t="shared" si="0"/>
        <v>639.14173203135022</v>
      </c>
      <c r="M5" s="66">
        <f t="shared" si="0"/>
        <v>715.47913654999991</v>
      </c>
      <c r="N5" s="66">
        <f t="shared" si="0"/>
        <v>770.37468784999999</v>
      </c>
    </row>
    <row r="7" spans="1:14" ht="15" x14ac:dyDescent="0.25">
      <c r="A7" s="39" t="s">
        <v>203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2">
      <c r="A8" s="92" t="s">
        <v>107</v>
      </c>
      <c r="B8" s="93">
        <f t="shared" ref="B8:N8" si="1">B3/B$5*100</f>
        <v>76.745691411626211</v>
      </c>
      <c r="C8" s="93">
        <f t="shared" si="1"/>
        <v>75.965987881800174</v>
      </c>
      <c r="D8" s="93">
        <f t="shared" si="1"/>
        <v>76.365994446908985</v>
      </c>
      <c r="E8" s="93">
        <f t="shared" si="1"/>
        <v>78.05332683668334</v>
      </c>
      <c r="F8" s="93">
        <f t="shared" si="1"/>
        <v>75.167356090185052</v>
      </c>
      <c r="G8" s="93">
        <f t="shared" si="1"/>
        <v>73.223076519612945</v>
      </c>
      <c r="H8" s="93">
        <f t="shared" si="1"/>
        <v>74.663812364167114</v>
      </c>
      <c r="I8" s="93">
        <f t="shared" si="1"/>
        <v>75.115707874840368</v>
      </c>
      <c r="J8" s="93">
        <f t="shared" si="1"/>
        <v>73.751004635911457</v>
      </c>
      <c r="K8" s="93">
        <f t="shared" si="1"/>
        <v>73.818047110210856</v>
      </c>
      <c r="L8" s="93">
        <f t="shared" si="1"/>
        <v>97.843097541732135</v>
      </c>
      <c r="M8" s="93">
        <f t="shared" si="1"/>
        <v>100</v>
      </c>
      <c r="N8" s="93">
        <f t="shared" si="1"/>
        <v>100</v>
      </c>
    </row>
    <row r="9" spans="1:14" x14ac:dyDescent="0.2">
      <c r="A9" s="33" t="s">
        <v>111</v>
      </c>
      <c r="B9" s="88">
        <f t="shared" ref="B9:N9" si="2">B4/B$5*100</f>
        <v>23.254308588373785</v>
      </c>
      <c r="C9" s="88">
        <f t="shared" si="2"/>
        <v>24.034012118199811</v>
      </c>
      <c r="D9" s="88">
        <f t="shared" si="2"/>
        <v>23.634005553091011</v>
      </c>
      <c r="E9" s="88">
        <f t="shared" si="2"/>
        <v>21.946673163316671</v>
      </c>
      <c r="F9" s="88">
        <f t="shared" si="2"/>
        <v>24.832643909814951</v>
      </c>
      <c r="G9" s="88">
        <f t="shared" si="2"/>
        <v>26.776923480387044</v>
      </c>
      <c r="H9" s="88">
        <f t="shared" si="2"/>
        <v>25.336187635832886</v>
      </c>
      <c r="I9" s="88">
        <f t="shared" si="2"/>
        <v>24.884292125159639</v>
      </c>
      <c r="J9" s="88">
        <f t="shared" si="2"/>
        <v>26.248995364088547</v>
      </c>
      <c r="K9" s="88">
        <f t="shared" si="2"/>
        <v>26.181952889789134</v>
      </c>
      <c r="L9" s="88">
        <f t="shared" si="2"/>
        <v>2.1569024582678642</v>
      </c>
      <c r="M9" s="88">
        <f t="shared" si="2"/>
        <v>0</v>
      </c>
      <c r="N9" s="88">
        <f t="shared" si="2"/>
        <v>0</v>
      </c>
    </row>
    <row r="27" spans="1:15" x14ac:dyDescent="0.2">
      <c r="O27" s="67"/>
    </row>
    <row r="28" spans="1:15" x14ac:dyDescent="0.2">
      <c r="O28" s="67"/>
    </row>
    <row r="29" spans="1:15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x14ac:dyDescent="0.2">
      <c r="A30" s="89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zoomScale="90" zoomScaleNormal="90" workbookViewId="0"/>
  </sheetViews>
  <sheetFormatPr defaultRowHeight="16.5" x14ac:dyDescent="0.3"/>
  <cols>
    <col min="1" max="1" width="13.1640625" style="1" customWidth="1"/>
    <col min="2" max="2" width="55.1640625" style="1" customWidth="1"/>
    <col min="3" max="16384" width="9.33203125" style="1"/>
  </cols>
  <sheetData>
    <row r="1" spans="1:15" x14ac:dyDescent="0.3">
      <c r="A1" s="118" t="s">
        <v>208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3">
      <c r="A2" s="121" t="s">
        <v>6</v>
      </c>
      <c r="B2" s="121" t="s">
        <v>7</v>
      </c>
      <c r="C2" s="122">
        <v>2005</v>
      </c>
      <c r="D2" s="122">
        <v>2006</v>
      </c>
      <c r="E2" s="122">
        <v>2007</v>
      </c>
      <c r="F2" s="122">
        <v>2008</v>
      </c>
      <c r="G2" s="122">
        <v>2009</v>
      </c>
      <c r="H2" s="122">
        <v>2010</v>
      </c>
      <c r="I2" s="122">
        <v>2011</v>
      </c>
      <c r="J2" s="122">
        <v>2012</v>
      </c>
      <c r="K2" s="122">
        <v>2013</v>
      </c>
      <c r="L2" s="122">
        <v>2014</v>
      </c>
      <c r="M2" s="122">
        <v>2015</v>
      </c>
      <c r="N2" s="122">
        <v>2016</v>
      </c>
      <c r="O2" s="122">
        <v>2017</v>
      </c>
    </row>
    <row r="3" spans="1:15" x14ac:dyDescent="0.3">
      <c r="A3" s="120" t="s">
        <v>8</v>
      </c>
      <c r="B3" s="120" t="s">
        <v>44</v>
      </c>
      <c r="C3" s="123">
        <v>12.4</v>
      </c>
      <c r="D3" s="123">
        <v>11.1</v>
      </c>
      <c r="E3" s="123">
        <v>11</v>
      </c>
      <c r="F3" s="123">
        <v>10.3</v>
      </c>
      <c r="G3" s="123">
        <v>10.4</v>
      </c>
      <c r="H3" s="123">
        <v>10</v>
      </c>
      <c r="I3" s="123">
        <v>10.4</v>
      </c>
      <c r="J3" s="123">
        <v>9.9</v>
      </c>
      <c r="K3" s="123">
        <v>10.3</v>
      </c>
      <c r="L3" s="123">
        <v>10.6</v>
      </c>
      <c r="M3" s="123">
        <v>10.8</v>
      </c>
      <c r="N3" s="123">
        <v>10.6</v>
      </c>
      <c r="O3" s="123">
        <v>10.9</v>
      </c>
    </row>
    <row r="4" spans="1:15" x14ac:dyDescent="0.3">
      <c r="A4" s="120"/>
      <c r="B4" s="182" t="s">
        <v>28</v>
      </c>
      <c r="C4" s="123">
        <v>11.813806855409275</v>
      </c>
      <c r="D4" s="123">
        <v>10.639631156141123</v>
      </c>
      <c r="E4" s="123">
        <v>10.535234445045957</v>
      </c>
      <c r="F4" s="123">
        <v>9.8332189133068759</v>
      </c>
      <c r="G4" s="123">
        <v>9.9007769976713451</v>
      </c>
      <c r="H4" s="123">
        <v>9.5207118450252217</v>
      </c>
      <c r="I4" s="123">
        <v>9.9663587692743114</v>
      </c>
      <c r="J4" s="123">
        <v>9.4655053877284026</v>
      </c>
      <c r="K4" s="123">
        <v>9.8315291981519035</v>
      </c>
      <c r="L4" s="123">
        <v>10.007914745349497</v>
      </c>
      <c r="M4" s="123">
        <v>10.209651776912919</v>
      </c>
      <c r="N4" s="123">
        <v>9.9843072108195603</v>
      </c>
      <c r="O4" s="123">
        <v>10.309994172378149</v>
      </c>
    </row>
    <row r="5" spans="1:15" x14ac:dyDescent="0.3">
      <c r="A5" s="120"/>
      <c r="B5" s="182" t="s">
        <v>29</v>
      </c>
      <c r="C5" s="123">
        <v>0.58619314459072491</v>
      </c>
      <c r="D5" s="123">
        <v>0.46036884385887689</v>
      </c>
      <c r="E5" s="123">
        <v>0.46476555495404348</v>
      </c>
      <c r="F5" s="123">
        <v>0.46678108669312479</v>
      </c>
      <c r="G5" s="123">
        <v>0.49922300232865524</v>
      </c>
      <c r="H5" s="123">
        <v>0.47928815497477828</v>
      </c>
      <c r="I5" s="123">
        <v>0.43364123072568894</v>
      </c>
      <c r="J5" s="123">
        <v>0.4344946122715978</v>
      </c>
      <c r="K5" s="123">
        <v>0.4684708018480972</v>
      </c>
      <c r="L5" s="123">
        <v>0.59208525465050243</v>
      </c>
      <c r="M5" s="123">
        <v>0.59034822308708179</v>
      </c>
      <c r="N5" s="123">
        <v>0.61569278918043935</v>
      </c>
      <c r="O5" s="123">
        <v>0.59000582762185161</v>
      </c>
    </row>
    <row r="6" spans="1:15" x14ac:dyDescent="0.3">
      <c r="A6" s="120" t="s">
        <v>9</v>
      </c>
      <c r="B6" s="120" t="s">
        <v>45</v>
      </c>
      <c r="C6" s="123">
        <v>6.3</v>
      </c>
      <c r="D6" s="123">
        <v>6.4</v>
      </c>
      <c r="E6" s="123">
        <v>6.4</v>
      </c>
      <c r="F6" s="123">
        <v>6.7</v>
      </c>
      <c r="G6" s="123">
        <v>5.8</v>
      </c>
      <c r="H6" s="123">
        <v>5.6</v>
      </c>
      <c r="I6" s="123">
        <v>5.7</v>
      </c>
      <c r="J6" s="123">
        <v>5.8</v>
      </c>
      <c r="K6" s="123">
        <v>6.4</v>
      </c>
      <c r="L6" s="123">
        <v>6.8</v>
      </c>
      <c r="M6" s="123">
        <v>7.3</v>
      </c>
      <c r="N6" s="123">
        <v>7.3</v>
      </c>
      <c r="O6" s="123">
        <v>7.1</v>
      </c>
    </row>
    <row r="7" spans="1:15" x14ac:dyDescent="0.3">
      <c r="A7" s="120"/>
      <c r="B7" s="182" t="s">
        <v>30</v>
      </c>
      <c r="C7" s="123">
        <v>6.2096115025003158</v>
      </c>
      <c r="D7" s="123">
        <v>6.3100979846914278</v>
      </c>
      <c r="E7" s="123">
        <v>6.3120579818995814</v>
      </c>
      <c r="F7" s="123">
        <v>6.6054561106748686</v>
      </c>
      <c r="G7" s="123">
        <v>5.7117234550413034</v>
      </c>
      <c r="H7" s="123">
        <v>5.5166900967484427</v>
      </c>
      <c r="I7" s="123">
        <v>5.6211562358684457</v>
      </c>
      <c r="J7" s="123">
        <v>5.7186156491628095</v>
      </c>
      <c r="K7" s="123">
        <v>6.2954473375421784</v>
      </c>
      <c r="L7" s="123">
        <v>6.6899560356531618</v>
      </c>
      <c r="M7" s="123">
        <v>7.1980463779488293</v>
      </c>
      <c r="N7" s="123">
        <v>7.1929445440216648</v>
      </c>
      <c r="O7" s="123">
        <v>6.99972623300481</v>
      </c>
    </row>
    <row r="8" spans="1:15" x14ac:dyDescent="0.3">
      <c r="A8" s="120"/>
      <c r="B8" s="182" t="s">
        <v>31</v>
      </c>
      <c r="C8" s="123">
        <v>9.0388497499684028E-2</v>
      </c>
      <c r="D8" s="123">
        <v>8.9902015308572558E-2</v>
      </c>
      <c r="E8" s="123">
        <v>8.7942018100418906E-2</v>
      </c>
      <c r="F8" s="123">
        <v>9.454388932513158E-2</v>
      </c>
      <c r="G8" s="123">
        <v>8.8276544958696412E-2</v>
      </c>
      <c r="H8" s="123">
        <v>8.330990325155696E-2</v>
      </c>
      <c r="I8" s="123">
        <v>7.8843764131554472E-2</v>
      </c>
      <c r="J8" s="123">
        <v>8.1384350837190311E-2</v>
      </c>
      <c r="K8" s="123">
        <v>0.10455266245782191</v>
      </c>
      <c r="L8" s="123">
        <v>0.11004396434683805</v>
      </c>
      <c r="M8" s="123">
        <v>0.10195362205117053</v>
      </c>
      <c r="N8" s="123">
        <v>0.10705545597833499</v>
      </c>
      <c r="O8" s="123">
        <v>0.10027376699518964</v>
      </c>
    </row>
    <row r="9" spans="1:15" x14ac:dyDescent="0.3">
      <c r="A9" s="120" t="s">
        <v>11</v>
      </c>
      <c r="B9" s="120" t="s">
        <v>46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</row>
    <row r="10" spans="1:15" x14ac:dyDescent="0.3">
      <c r="A10" s="120"/>
      <c r="B10" s="182" t="s">
        <v>36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</row>
    <row r="11" spans="1:15" x14ac:dyDescent="0.3">
      <c r="A11" s="120"/>
      <c r="B11" s="182" t="s">
        <v>37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</row>
    <row r="12" spans="1:15" x14ac:dyDescent="0.3">
      <c r="A12" s="120" t="s">
        <v>5</v>
      </c>
      <c r="B12" s="120" t="s">
        <v>40</v>
      </c>
      <c r="C12" s="123">
        <v>12.6</v>
      </c>
      <c r="D12" s="123">
        <v>11.7</v>
      </c>
      <c r="E12" s="123">
        <v>11.7</v>
      </c>
      <c r="F12" s="123">
        <v>11.8</v>
      </c>
      <c r="G12" s="123">
        <v>12.6</v>
      </c>
      <c r="H12" s="123">
        <v>12.3</v>
      </c>
      <c r="I12" s="123">
        <v>12.3</v>
      </c>
      <c r="J12" s="123">
        <v>12.5</v>
      </c>
      <c r="K12" s="123">
        <v>13.5</v>
      </c>
      <c r="L12" s="123">
        <v>13.6</v>
      </c>
      <c r="M12" s="123">
        <v>14</v>
      </c>
      <c r="N12" s="123">
        <v>14.3</v>
      </c>
      <c r="O12" s="123">
        <v>14.7</v>
      </c>
    </row>
    <row r="13" spans="1:15" x14ac:dyDescent="0.3">
      <c r="A13" s="120"/>
      <c r="B13" s="182" t="s">
        <v>32</v>
      </c>
      <c r="C13" s="123">
        <v>10.129305941459222</v>
      </c>
      <c r="D13" s="123">
        <v>9.4932541730254592</v>
      </c>
      <c r="E13" s="123">
        <v>9.4516280973295999</v>
      </c>
      <c r="F13" s="123">
        <v>9.7051829020099021</v>
      </c>
      <c r="G13" s="123">
        <v>10.038360923775585</v>
      </c>
      <c r="H13" s="123">
        <v>9.6358315149387668</v>
      </c>
      <c r="I13" s="123">
        <v>9.8851919328214954</v>
      </c>
      <c r="J13" s="123">
        <v>9.948694538710706</v>
      </c>
      <c r="K13" s="123">
        <v>10.984166997442136</v>
      </c>
      <c r="L13" s="123">
        <v>11.21738680112597</v>
      </c>
      <c r="M13" s="123">
        <v>11.48647210964412</v>
      </c>
      <c r="N13" s="123">
        <v>11.779629606708161</v>
      </c>
      <c r="O13" s="123">
        <v>12.241305955797182</v>
      </c>
    </row>
    <row r="14" spans="1:15" x14ac:dyDescent="0.3">
      <c r="A14" s="120"/>
      <c r="B14" s="182" t="s">
        <v>33</v>
      </c>
      <c r="C14" s="123">
        <v>2.4706940585407775</v>
      </c>
      <c r="D14" s="123">
        <v>2.2067458269745401</v>
      </c>
      <c r="E14" s="123">
        <v>2.2483719026703994</v>
      </c>
      <c r="F14" s="123">
        <v>2.0948170979900986</v>
      </c>
      <c r="G14" s="123">
        <v>2.5616390762244148</v>
      </c>
      <c r="H14" s="123">
        <v>2.6641684850612339</v>
      </c>
      <c r="I14" s="123">
        <v>2.4148080671785053</v>
      </c>
      <c r="J14" s="123">
        <v>2.551305461289294</v>
      </c>
      <c r="K14" s="123">
        <v>2.5158330025578639</v>
      </c>
      <c r="L14" s="123">
        <v>2.3826131988740293</v>
      </c>
      <c r="M14" s="123">
        <v>2.5135278903558795</v>
      </c>
      <c r="N14" s="123">
        <v>2.5203703932918398</v>
      </c>
      <c r="O14" s="123">
        <v>2.4586940442028169</v>
      </c>
    </row>
    <row r="15" spans="1:15" x14ac:dyDescent="0.3">
      <c r="A15" s="122" t="s">
        <v>14</v>
      </c>
      <c r="B15" s="122" t="s">
        <v>27</v>
      </c>
      <c r="C15" s="124">
        <f t="shared" ref="C15:L15" si="0">+C12+C9+C6+C3</f>
        <v>31.299999999999997</v>
      </c>
      <c r="D15" s="124">
        <f t="shared" si="0"/>
        <v>29.200000000000003</v>
      </c>
      <c r="E15" s="124">
        <f t="shared" si="0"/>
        <v>29.1</v>
      </c>
      <c r="F15" s="124">
        <f t="shared" si="0"/>
        <v>28.8</v>
      </c>
      <c r="G15" s="124">
        <f t="shared" si="0"/>
        <v>28.799999999999997</v>
      </c>
      <c r="H15" s="124">
        <f t="shared" si="0"/>
        <v>27.9</v>
      </c>
      <c r="I15" s="124">
        <f t="shared" si="0"/>
        <v>28.4</v>
      </c>
      <c r="J15" s="124">
        <f t="shared" si="0"/>
        <v>28.200000000000003</v>
      </c>
      <c r="K15" s="124">
        <f t="shared" si="0"/>
        <v>30.2</v>
      </c>
      <c r="L15" s="124">
        <f t="shared" si="0"/>
        <v>31</v>
      </c>
      <c r="M15" s="124">
        <f t="shared" ref="M15:O15" si="1">+M12+M9+M6+M3</f>
        <v>32.1</v>
      </c>
      <c r="N15" s="124">
        <f t="shared" si="1"/>
        <v>32.200000000000003</v>
      </c>
      <c r="O15" s="124">
        <f t="shared" si="1"/>
        <v>32.699999999999996</v>
      </c>
    </row>
    <row r="16" spans="1:15" x14ac:dyDescent="0.3">
      <c r="A16" s="120"/>
      <c r="B16" s="182" t="s">
        <v>12</v>
      </c>
      <c r="C16" s="125">
        <f>+C4++C7+C10+C13</f>
        <v>28.152724299368813</v>
      </c>
      <c r="D16" s="125">
        <f t="shared" ref="D16:O16" si="2">+D4++D7+D10+D13</f>
        <v>26.442983313858011</v>
      </c>
      <c r="E16" s="125">
        <f t="shared" si="2"/>
        <v>26.298920524275136</v>
      </c>
      <c r="F16" s="125">
        <f t="shared" si="2"/>
        <v>26.143857925991647</v>
      </c>
      <c r="G16" s="125">
        <f t="shared" si="2"/>
        <v>25.650861376488233</v>
      </c>
      <c r="H16" s="125">
        <f t="shared" si="2"/>
        <v>24.673233456712431</v>
      </c>
      <c r="I16" s="125">
        <f t="shared" si="2"/>
        <v>25.472706937964254</v>
      </c>
      <c r="J16" s="125">
        <f t="shared" si="2"/>
        <v>25.132815575601917</v>
      </c>
      <c r="K16" s="125">
        <f t="shared" si="2"/>
        <v>27.111143533136222</v>
      </c>
      <c r="L16" s="125">
        <f t="shared" si="2"/>
        <v>27.915257582128632</v>
      </c>
      <c r="M16" s="125">
        <f t="shared" si="2"/>
        <v>28.894170264505867</v>
      </c>
      <c r="N16" s="125">
        <f t="shared" si="2"/>
        <v>28.956881361549385</v>
      </c>
      <c r="O16" s="125">
        <f t="shared" si="2"/>
        <v>29.551026361180142</v>
      </c>
    </row>
    <row r="17" spans="1:15" x14ac:dyDescent="0.3">
      <c r="A17" s="119"/>
      <c r="B17" s="183" t="s">
        <v>13</v>
      </c>
      <c r="C17" s="184">
        <f>+C15-C16</f>
        <v>3.1472757006311838</v>
      </c>
      <c r="D17" s="184">
        <f t="shared" ref="D17:O17" si="3">+D15-D16</f>
        <v>2.7570166861419914</v>
      </c>
      <c r="E17" s="184">
        <f t="shared" si="3"/>
        <v>2.8010794757248654</v>
      </c>
      <c r="F17" s="184">
        <f t="shared" si="3"/>
        <v>2.6561420740083541</v>
      </c>
      <c r="G17" s="184">
        <f t="shared" si="3"/>
        <v>3.1491386235117638</v>
      </c>
      <c r="H17" s="184">
        <f t="shared" si="3"/>
        <v>3.2267665432875674</v>
      </c>
      <c r="I17" s="184">
        <f t="shared" si="3"/>
        <v>2.9272930620357442</v>
      </c>
      <c r="J17" s="184">
        <f t="shared" si="3"/>
        <v>3.0671844243980857</v>
      </c>
      <c r="K17" s="184">
        <f t="shared" si="3"/>
        <v>3.0888564668637777</v>
      </c>
      <c r="L17" s="184">
        <f t="shared" si="3"/>
        <v>3.084742417871368</v>
      </c>
      <c r="M17" s="184">
        <f t="shared" si="3"/>
        <v>3.2058297354941345</v>
      </c>
      <c r="N17" s="184">
        <f t="shared" si="3"/>
        <v>3.2431186384506177</v>
      </c>
      <c r="O17" s="184">
        <f t="shared" si="3"/>
        <v>3.1489736388198537</v>
      </c>
    </row>
    <row r="18" spans="1:15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0"/>
    </row>
    <row r="20" spans="1:15" x14ac:dyDescent="0.3">
      <c r="A20" s="3"/>
    </row>
    <row r="22" spans="1:15" x14ac:dyDescent="0.3">
      <c r="A22" s="20"/>
    </row>
    <row r="24" spans="1:15" x14ac:dyDescent="0.3">
      <c r="O24" s="1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workbookViewId="0">
      <selection activeCell="M12" sqref="M12"/>
    </sheetView>
  </sheetViews>
  <sheetFormatPr defaultRowHeight="14.25" x14ac:dyDescent="0.2"/>
  <cols>
    <col min="1" max="1" width="37.5" style="129" customWidth="1"/>
    <col min="2" max="4" width="16.5" style="129" customWidth="1"/>
    <col min="5" max="5" width="19.5" style="129" customWidth="1"/>
    <col min="6" max="6" width="18.33203125" style="129" customWidth="1"/>
    <col min="7" max="10" width="16.5" style="129" customWidth="1"/>
    <col min="11" max="16384" width="9.33203125" style="129"/>
  </cols>
  <sheetData>
    <row r="1" spans="1:9" ht="15" x14ac:dyDescent="0.25">
      <c r="A1" s="98" t="s">
        <v>211</v>
      </c>
      <c r="B1" s="99"/>
      <c r="C1" s="99"/>
      <c r="D1" s="99"/>
      <c r="E1" s="99"/>
      <c r="F1" s="99"/>
      <c r="G1" s="99"/>
      <c r="H1" s="99"/>
      <c r="I1" s="99"/>
    </row>
    <row r="2" spans="1:9" ht="75" x14ac:dyDescent="0.2">
      <c r="A2" s="130"/>
      <c r="B2" s="131" t="s">
        <v>49</v>
      </c>
      <c r="C2" s="131" t="s">
        <v>50</v>
      </c>
      <c r="D2" s="131" t="s">
        <v>51</v>
      </c>
      <c r="E2" s="132" t="s">
        <v>52</v>
      </c>
      <c r="F2" s="132" t="s">
        <v>53</v>
      </c>
      <c r="G2" s="131" t="s">
        <v>66</v>
      </c>
      <c r="H2" s="131" t="s">
        <v>50</v>
      </c>
      <c r="I2" s="131" t="s">
        <v>51</v>
      </c>
    </row>
    <row r="3" spans="1:9" ht="15" x14ac:dyDescent="0.25">
      <c r="A3" s="133"/>
      <c r="B3" s="134" t="s">
        <v>64</v>
      </c>
      <c r="C3" s="134" t="s">
        <v>64</v>
      </c>
      <c r="D3" s="134" t="s">
        <v>64</v>
      </c>
      <c r="E3" s="134" t="s">
        <v>65</v>
      </c>
      <c r="F3" s="134" t="s">
        <v>65</v>
      </c>
      <c r="G3" s="134" t="s">
        <v>67</v>
      </c>
      <c r="H3" s="134" t="s">
        <v>67</v>
      </c>
      <c r="I3" s="134" t="s">
        <v>67</v>
      </c>
    </row>
    <row r="4" spans="1:9" x14ac:dyDescent="0.2">
      <c r="A4" s="135" t="s">
        <v>54</v>
      </c>
      <c r="B4" s="136">
        <v>31894</v>
      </c>
      <c r="C4" s="137">
        <v>26204.3</v>
      </c>
      <c r="D4" s="137">
        <f>+B4-C4</f>
        <v>5689.7000000000007</v>
      </c>
      <c r="E4" s="138">
        <f>+C4/B4*100</f>
        <v>82.160594469179145</v>
      </c>
      <c r="F4" s="138">
        <f>+D4/B4*100</f>
        <v>17.839405530820844</v>
      </c>
      <c r="G4" s="138">
        <v>39.299999999999997</v>
      </c>
      <c r="H4" s="138">
        <v>32.200000000000003</v>
      </c>
      <c r="I4" s="138">
        <f>+G4-H4</f>
        <v>7.0999999999999943</v>
      </c>
    </row>
    <row r="5" spans="1:9" x14ac:dyDescent="0.2">
      <c r="A5" s="135" t="s">
        <v>58</v>
      </c>
      <c r="B5" s="136">
        <v>1917167</v>
      </c>
      <c r="C5" s="137">
        <v>1651254</v>
      </c>
      <c r="D5" s="137">
        <f t="shared" ref="D5:D8" si="0">+B5-C5</f>
        <v>265913</v>
      </c>
      <c r="E5" s="138">
        <f t="shared" ref="E5:E8" si="1">+C5/B5*100</f>
        <v>86.129898960288799</v>
      </c>
      <c r="F5" s="138">
        <f t="shared" ref="F5:F8" si="2">+D5/B5*100</f>
        <v>13.8701010397112</v>
      </c>
      <c r="G5" s="138">
        <v>40.200000000000003</v>
      </c>
      <c r="H5" s="138">
        <v>34.599999999999994</v>
      </c>
      <c r="I5" s="138">
        <f t="shared" ref="I5:I8" si="3">+G5-H5</f>
        <v>5.6000000000000085</v>
      </c>
    </row>
    <row r="6" spans="1:9" x14ac:dyDescent="0.2">
      <c r="A6" s="135" t="s">
        <v>55</v>
      </c>
      <c r="B6" s="136">
        <v>15892819</v>
      </c>
      <c r="C6" s="137">
        <v>13897317.399999999</v>
      </c>
      <c r="D6" s="137">
        <f>+B6-C6</f>
        <v>1995501.6000000015</v>
      </c>
      <c r="E6" s="138">
        <f>+C6/B6*100</f>
        <v>87.444004742015863</v>
      </c>
      <c r="F6" s="138">
        <f>+D6/B6*100</f>
        <v>12.555995257984135</v>
      </c>
      <c r="G6" s="138">
        <v>44.9</v>
      </c>
      <c r="H6" s="138">
        <v>39.200000000000003</v>
      </c>
      <c r="I6" s="138">
        <f>+G6-H6</f>
        <v>5.6999999999999957</v>
      </c>
    </row>
    <row r="7" spans="1:9" x14ac:dyDescent="0.2">
      <c r="A7" s="135" t="s">
        <v>56</v>
      </c>
      <c r="B7" s="136">
        <v>720787</v>
      </c>
      <c r="C7" s="137">
        <v>639469</v>
      </c>
      <c r="D7" s="137">
        <f t="shared" si="0"/>
        <v>81318</v>
      </c>
      <c r="E7" s="138">
        <f t="shared" si="1"/>
        <v>88.718165005750663</v>
      </c>
      <c r="F7" s="138">
        <f t="shared" si="2"/>
        <v>11.281834994249342</v>
      </c>
      <c r="G7" s="138">
        <v>38.799999999999997</v>
      </c>
      <c r="H7" s="138">
        <v>34.400000000000006</v>
      </c>
      <c r="I7" s="138">
        <f t="shared" si="3"/>
        <v>4.3999999999999915</v>
      </c>
    </row>
    <row r="8" spans="1:9" x14ac:dyDescent="0.2">
      <c r="A8" s="99" t="s">
        <v>186</v>
      </c>
      <c r="B8" s="139">
        <v>6662510</v>
      </c>
      <c r="C8" s="140">
        <v>5950530.4000000004</v>
      </c>
      <c r="D8" s="140">
        <f t="shared" si="0"/>
        <v>711979.59999999963</v>
      </c>
      <c r="E8" s="141">
        <f t="shared" si="1"/>
        <v>89.313643056445699</v>
      </c>
      <c r="F8" s="141">
        <f t="shared" si="2"/>
        <v>10.686356943554301</v>
      </c>
      <c r="G8" s="141">
        <v>44.7</v>
      </c>
      <c r="H8" s="142">
        <v>39.996781049127549</v>
      </c>
      <c r="I8" s="141">
        <f t="shared" si="3"/>
        <v>4.7032189508724542</v>
      </c>
    </row>
    <row r="9" spans="1:9" x14ac:dyDescent="0.2">
      <c r="H9" s="143"/>
    </row>
    <row r="10" spans="1:9" x14ac:dyDescent="0.2">
      <c r="A10" s="129" t="s">
        <v>57</v>
      </c>
      <c r="C10" s="144"/>
    </row>
    <row r="11" spans="1:9" x14ac:dyDescent="0.2">
      <c r="C11" s="144"/>
    </row>
    <row r="12" spans="1:9" x14ac:dyDescent="0.2">
      <c r="C12" s="144"/>
    </row>
    <row r="13" spans="1:9" x14ac:dyDescent="0.2">
      <c r="C13" s="144"/>
    </row>
    <row r="14" spans="1:9" x14ac:dyDescent="0.2">
      <c r="C14" s="14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90" zoomScaleNormal="90" workbookViewId="0"/>
  </sheetViews>
  <sheetFormatPr defaultRowHeight="14.25" x14ac:dyDescent="0.2"/>
  <cols>
    <col min="1" max="1" width="50.6640625" style="120" customWidth="1"/>
    <col min="2" max="2" width="18" style="120" customWidth="1"/>
    <col min="3" max="3" width="16.1640625" style="120" bestFit="1" customWidth="1"/>
    <col min="4" max="4" width="14.1640625" style="120" customWidth="1"/>
    <col min="5" max="5" width="10.6640625" style="120" customWidth="1"/>
    <col min="6" max="6" width="14.83203125" style="120" bestFit="1" customWidth="1"/>
    <col min="7" max="8" width="9.33203125" style="120"/>
    <col min="9" max="9" width="14.6640625" style="120" customWidth="1"/>
    <col min="10" max="10" width="17.83203125" style="120" bestFit="1" customWidth="1"/>
    <col min="11" max="11" width="12.5" style="120" customWidth="1"/>
    <col min="12" max="12" width="12" style="120" customWidth="1"/>
    <col min="13" max="13" width="13.5" style="120" bestFit="1" customWidth="1"/>
    <col min="14" max="16384" width="9.33203125" style="120"/>
  </cols>
  <sheetData>
    <row r="1" spans="1:15" ht="15" x14ac:dyDescent="0.25">
      <c r="A1" s="145" t="s">
        <v>157</v>
      </c>
      <c r="I1" s="145" t="s">
        <v>68</v>
      </c>
    </row>
    <row r="2" spans="1:15" ht="30" x14ac:dyDescent="0.2">
      <c r="A2" s="146"/>
      <c r="B2" s="150" t="s">
        <v>54</v>
      </c>
      <c r="C2" s="150" t="s">
        <v>58</v>
      </c>
      <c r="D2" s="150" t="s">
        <v>55</v>
      </c>
      <c r="E2" s="150" t="s">
        <v>56</v>
      </c>
      <c r="F2" s="150" t="s">
        <v>85</v>
      </c>
      <c r="G2" s="151"/>
      <c r="H2" s="151"/>
      <c r="I2" s="150" t="s">
        <v>54</v>
      </c>
      <c r="J2" s="150" t="s">
        <v>58</v>
      </c>
      <c r="K2" s="150" t="s">
        <v>55</v>
      </c>
      <c r="L2" s="150" t="s">
        <v>56</v>
      </c>
      <c r="M2" s="150" t="s">
        <v>85</v>
      </c>
    </row>
    <row r="3" spans="1:15" x14ac:dyDescent="0.2">
      <c r="A3" s="120" t="s">
        <v>44</v>
      </c>
      <c r="B3" s="123">
        <v>10.6</v>
      </c>
      <c r="C3" s="123">
        <v>12.3</v>
      </c>
      <c r="D3" s="123">
        <v>18.2</v>
      </c>
      <c r="E3" s="123">
        <v>13.5</v>
      </c>
      <c r="F3" s="123">
        <v>13.4</v>
      </c>
      <c r="H3" s="125"/>
      <c r="I3" s="67">
        <f>+B3/B$8</f>
        <v>0.32919254658385089</v>
      </c>
      <c r="J3" s="67">
        <f t="shared" ref="J3:M7" si="0">+C3/C$8</f>
        <v>0.35549132947976886</v>
      </c>
      <c r="K3" s="67">
        <f t="shared" si="0"/>
        <v>0.46428571428571425</v>
      </c>
      <c r="L3" s="67">
        <f t="shared" si="0"/>
        <v>0.39358600583090375</v>
      </c>
      <c r="M3" s="67">
        <f t="shared" si="0"/>
        <v>0.33502696088320078</v>
      </c>
      <c r="N3" s="67"/>
      <c r="O3" s="67"/>
    </row>
    <row r="4" spans="1:15" x14ac:dyDescent="0.2">
      <c r="A4" s="120" t="s">
        <v>45</v>
      </c>
      <c r="B4" s="123">
        <v>7.3</v>
      </c>
      <c r="C4" s="123">
        <v>7.6</v>
      </c>
      <c r="D4" s="123">
        <v>7.4</v>
      </c>
      <c r="E4" s="123">
        <v>7.1</v>
      </c>
      <c r="F4" s="123">
        <v>13</v>
      </c>
      <c r="H4" s="125"/>
      <c r="I4" s="67">
        <f t="shared" ref="I4:I7" si="1">+B4/B$8</f>
        <v>0.22670807453416147</v>
      </c>
      <c r="J4" s="67">
        <f t="shared" si="0"/>
        <v>0.21965317919075147</v>
      </c>
      <c r="K4" s="67">
        <f t="shared" si="0"/>
        <v>0.18877551020408162</v>
      </c>
      <c r="L4" s="67">
        <f t="shared" si="0"/>
        <v>0.20699708454810492</v>
      </c>
      <c r="M4" s="67">
        <f t="shared" si="0"/>
        <v>0.32502615608071717</v>
      </c>
      <c r="N4" s="67"/>
      <c r="O4" s="67"/>
    </row>
    <row r="5" spans="1:15" x14ac:dyDescent="0.2">
      <c r="A5" s="120" t="s">
        <v>59</v>
      </c>
      <c r="B5" s="123">
        <v>0</v>
      </c>
      <c r="C5" s="123">
        <v>0</v>
      </c>
      <c r="D5" s="123">
        <v>0</v>
      </c>
      <c r="E5" s="123">
        <v>0</v>
      </c>
      <c r="F5" s="123">
        <v>0.29678104912754499</v>
      </c>
      <c r="H5" s="125"/>
      <c r="I5" s="67">
        <f t="shared" si="1"/>
        <v>0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7">
        <f t="shared" si="0"/>
        <v>7.4201233535021865E-3</v>
      </c>
      <c r="N5" s="67"/>
      <c r="O5" s="67"/>
    </row>
    <row r="6" spans="1:15" x14ac:dyDescent="0.2">
      <c r="A6" s="120" t="s">
        <v>40</v>
      </c>
      <c r="B6" s="123">
        <v>14.3</v>
      </c>
      <c r="C6" s="123">
        <v>14.7</v>
      </c>
      <c r="D6" s="123">
        <v>13.6</v>
      </c>
      <c r="E6" s="123">
        <v>13.8</v>
      </c>
      <c r="F6" s="123">
        <v>13.3</v>
      </c>
      <c r="H6" s="125"/>
      <c r="I6" s="67">
        <f t="shared" si="1"/>
        <v>0.44409937888198758</v>
      </c>
      <c r="J6" s="67">
        <f t="shared" si="0"/>
        <v>0.42485549132947981</v>
      </c>
      <c r="K6" s="67">
        <f t="shared" si="0"/>
        <v>0.34693877551020402</v>
      </c>
      <c r="L6" s="67">
        <f t="shared" si="0"/>
        <v>0.40233236151603496</v>
      </c>
      <c r="M6" s="67">
        <f t="shared" si="0"/>
        <v>0.33252675968257989</v>
      </c>
      <c r="N6" s="67"/>
      <c r="O6" s="67"/>
    </row>
    <row r="7" spans="1:15" x14ac:dyDescent="0.2">
      <c r="A7" s="120" t="s">
        <v>60</v>
      </c>
      <c r="B7" s="123">
        <v>0</v>
      </c>
      <c r="C7" s="123">
        <v>0</v>
      </c>
      <c r="D7" s="123">
        <v>0</v>
      </c>
      <c r="E7" s="123">
        <v>0.1</v>
      </c>
      <c r="F7" s="147" t="s">
        <v>61</v>
      </c>
      <c r="H7" s="125"/>
      <c r="I7" s="148">
        <f t="shared" si="1"/>
        <v>0</v>
      </c>
      <c r="J7" s="148">
        <f t="shared" si="0"/>
        <v>0</v>
      </c>
      <c r="K7" s="148">
        <f t="shared" si="0"/>
        <v>0</v>
      </c>
      <c r="L7" s="148">
        <f t="shared" si="0"/>
        <v>2.9154518950437317E-3</v>
      </c>
      <c r="M7" s="148"/>
      <c r="N7" s="67"/>
      <c r="O7" s="67"/>
    </row>
    <row r="8" spans="1:15" ht="15" x14ac:dyDescent="0.25">
      <c r="A8" s="122" t="s">
        <v>27</v>
      </c>
      <c r="B8" s="124">
        <f>SUM(B3:B6)-B7</f>
        <v>32.200000000000003</v>
      </c>
      <c r="C8" s="124">
        <f>SUM(C3:C6)-C7</f>
        <v>34.599999999999994</v>
      </c>
      <c r="D8" s="124">
        <f t="shared" ref="D8:E8" si="2">SUM(D3:D6)-D7</f>
        <v>39.200000000000003</v>
      </c>
      <c r="E8" s="124">
        <f t="shared" si="2"/>
        <v>34.300000000000004</v>
      </c>
      <c r="F8" s="124">
        <f>SUM(F3:F6)</f>
        <v>39.996781049127549</v>
      </c>
    </row>
    <row r="9" spans="1:15" x14ac:dyDescent="0.2">
      <c r="A9" s="120" t="s">
        <v>62</v>
      </c>
    </row>
    <row r="12" spans="1:15" x14ac:dyDescent="0.2">
      <c r="A12" s="126" t="s">
        <v>63</v>
      </c>
      <c r="B12" s="126"/>
    </row>
    <row r="13" spans="1:15" x14ac:dyDescent="0.2">
      <c r="A13" s="120" t="s">
        <v>10</v>
      </c>
    </row>
    <row r="14" spans="1:15" x14ac:dyDescent="0.2">
      <c r="A14" s="120" t="s">
        <v>38</v>
      </c>
    </row>
    <row r="30" spans="1:2" x14ac:dyDescent="0.2">
      <c r="A30" s="149"/>
      <c r="B30" s="14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/>
  </sheetViews>
  <sheetFormatPr defaultRowHeight="14.25" x14ac:dyDescent="0.2"/>
  <cols>
    <col min="1" max="1" width="18.5" style="24" customWidth="1"/>
    <col min="2" max="16384" width="9.33203125" style="24"/>
  </cols>
  <sheetData>
    <row r="1" spans="1:14" ht="15" x14ac:dyDescent="0.25">
      <c r="A1" s="37" t="s">
        <v>209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96" t="s">
        <v>69</v>
      </c>
      <c r="C2" s="96" t="s">
        <v>70</v>
      </c>
      <c r="D2" s="96" t="s">
        <v>71</v>
      </c>
      <c r="E2" s="96" t="s">
        <v>72</v>
      </c>
      <c r="F2" s="96" t="s">
        <v>73</v>
      </c>
      <c r="G2" s="96" t="s">
        <v>74</v>
      </c>
      <c r="H2" s="96" t="s">
        <v>75</v>
      </c>
      <c r="I2" s="96" t="s">
        <v>76</v>
      </c>
      <c r="J2" s="96" t="s">
        <v>77</v>
      </c>
      <c r="K2" s="96" t="s">
        <v>78</v>
      </c>
      <c r="L2" s="96" t="s">
        <v>79</v>
      </c>
      <c r="M2" s="96" t="s">
        <v>80</v>
      </c>
      <c r="N2" s="96" t="s">
        <v>81</v>
      </c>
    </row>
    <row r="3" spans="1:14" ht="15" x14ac:dyDescent="0.25">
      <c r="A3" s="23" t="s">
        <v>187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x14ac:dyDescent="0.2">
      <c r="A4" s="24" t="s">
        <v>82</v>
      </c>
      <c r="B4" s="95">
        <v>49.800000000000004</v>
      </c>
      <c r="C4" s="95">
        <v>50.099999999999994</v>
      </c>
      <c r="D4" s="95">
        <v>49.999999999999993</v>
      </c>
      <c r="E4" s="95">
        <v>51.5</v>
      </c>
      <c r="F4" s="95">
        <v>53.399999999999991</v>
      </c>
      <c r="G4" s="95">
        <v>53.500000000000007</v>
      </c>
      <c r="H4" s="95">
        <v>53.2</v>
      </c>
      <c r="I4" s="95">
        <v>54.900000000000006</v>
      </c>
      <c r="J4" s="95">
        <v>54.499999999999993</v>
      </c>
      <c r="K4" s="95">
        <v>53.4</v>
      </c>
      <c r="L4" s="95">
        <v>53.300000000000004</v>
      </c>
      <c r="M4" s="95">
        <v>54.6</v>
      </c>
      <c r="N4" s="95">
        <v>54.6</v>
      </c>
    </row>
    <row r="5" spans="1:14" x14ac:dyDescent="0.2">
      <c r="A5" s="24" t="s">
        <v>83</v>
      </c>
      <c r="B5" s="95">
        <v>37.400000000000006</v>
      </c>
      <c r="C5" s="95">
        <v>36</v>
      </c>
      <c r="D5" s="95">
        <v>35.900000000000006</v>
      </c>
      <c r="E5" s="95">
        <v>34.1</v>
      </c>
      <c r="F5" s="95">
        <v>34.000000000000007</v>
      </c>
      <c r="G5" s="95">
        <v>33.700000000000003</v>
      </c>
      <c r="H5" s="95">
        <v>34.6</v>
      </c>
      <c r="I5" s="95">
        <v>32.000000000000007</v>
      </c>
      <c r="J5" s="95">
        <v>31.3</v>
      </c>
      <c r="K5" s="95">
        <v>31.400000000000002</v>
      </c>
      <c r="L5" s="95">
        <v>31.3</v>
      </c>
      <c r="M5" s="95">
        <v>30.700000000000003</v>
      </c>
      <c r="N5" s="95">
        <v>30.700000000000003</v>
      </c>
    </row>
    <row r="6" spans="1:14" x14ac:dyDescent="0.2">
      <c r="A6" s="33" t="s">
        <v>84</v>
      </c>
      <c r="B6" s="97">
        <v>12.8</v>
      </c>
      <c r="C6" s="97">
        <v>13.7</v>
      </c>
      <c r="D6" s="97">
        <v>13.8</v>
      </c>
      <c r="E6" s="97">
        <v>14.5</v>
      </c>
      <c r="F6" s="97">
        <v>12.5</v>
      </c>
      <c r="G6" s="97">
        <v>12.700000000000001</v>
      </c>
      <c r="H6" s="97">
        <v>12.2</v>
      </c>
      <c r="I6" s="97">
        <v>13.100000000000001</v>
      </c>
      <c r="J6" s="97">
        <v>14.200000000000001</v>
      </c>
      <c r="K6" s="97">
        <v>14.899999999999999</v>
      </c>
      <c r="L6" s="97">
        <v>15.3</v>
      </c>
      <c r="M6" s="97">
        <v>14.7</v>
      </c>
      <c r="N6" s="97">
        <v>14.7</v>
      </c>
    </row>
    <row r="9" spans="1:14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x14ac:dyDescent="0.2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/>
  </sheetViews>
  <sheetFormatPr defaultRowHeight="14.25" x14ac:dyDescent="0.2"/>
  <cols>
    <col min="1" max="1" width="44.83203125" style="24" customWidth="1"/>
    <col min="2" max="2" width="13.83203125" style="24" customWidth="1"/>
    <col min="3" max="4" width="14.6640625" style="24" customWidth="1"/>
    <col min="5" max="5" width="10" style="24" customWidth="1"/>
    <col min="6" max="16384" width="9.33203125" style="24"/>
  </cols>
  <sheetData>
    <row r="1" spans="1:8" ht="15" x14ac:dyDescent="0.25">
      <c r="A1" s="37" t="s">
        <v>188</v>
      </c>
      <c r="B1" s="33"/>
      <c r="C1" s="33"/>
      <c r="D1" s="33"/>
      <c r="E1" s="33"/>
      <c r="F1" s="33"/>
    </row>
    <row r="2" spans="1:8" ht="30" x14ac:dyDescent="0.2">
      <c r="A2" s="33"/>
      <c r="B2" s="185" t="s">
        <v>54</v>
      </c>
      <c r="C2" s="185" t="s">
        <v>58</v>
      </c>
      <c r="D2" s="185" t="s">
        <v>55</v>
      </c>
      <c r="E2" s="185" t="s">
        <v>56</v>
      </c>
      <c r="F2" s="185" t="s">
        <v>85</v>
      </c>
      <c r="H2" s="47"/>
    </row>
    <row r="3" spans="1:8" x14ac:dyDescent="0.2">
      <c r="A3" s="24" t="s">
        <v>82</v>
      </c>
      <c r="B3" s="44">
        <v>54.6</v>
      </c>
      <c r="C3" s="44">
        <v>53.6</v>
      </c>
      <c r="D3" s="44">
        <v>48.6</v>
      </c>
      <c r="E3" s="44">
        <v>55.3</v>
      </c>
      <c r="F3" s="44">
        <v>58.4</v>
      </c>
    </row>
    <row r="4" spans="1:8" x14ac:dyDescent="0.2">
      <c r="A4" s="24" t="s">
        <v>83</v>
      </c>
      <c r="B4" s="44">
        <v>30.700000000000003</v>
      </c>
      <c r="C4" s="44">
        <v>33.700000000000003</v>
      </c>
      <c r="D4" s="44">
        <v>41.500000000000007</v>
      </c>
      <c r="E4" s="44">
        <v>33.400000000000006</v>
      </c>
      <c r="F4" s="44">
        <v>26.6</v>
      </c>
    </row>
    <row r="5" spans="1:8" x14ac:dyDescent="0.2">
      <c r="A5" s="24" t="s">
        <v>84</v>
      </c>
      <c r="B5" s="44">
        <v>14.7</v>
      </c>
      <c r="C5" s="44">
        <v>12.4</v>
      </c>
      <c r="D5" s="44">
        <v>9.6999999999999993</v>
      </c>
      <c r="E5" s="44">
        <v>11.700000000000001</v>
      </c>
      <c r="F5" s="44">
        <v>14.100000000000001</v>
      </c>
    </row>
    <row r="6" spans="1:8" x14ac:dyDescent="0.2">
      <c r="A6" s="49" t="s">
        <v>106</v>
      </c>
      <c r="B6" s="186">
        <v>32.200000000000003</v>
      </c>
      <c r="C6" s="186">
        <v>34.599999999999994</v>
      </c>
      <c r="D6" s="186">
        <v>39.200000000000003</v>
      </c>
      <c r="E6" s="186">
        <v>34.300000000000004</v>
      </c>
      <c r="F6" s="186">
        <v>39.996781049127549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/>
  </sheetViews>
  <sheetFormatPr defaultRowHeight="14.25" x14ac:dyDescent="0.2"/>
  <cols>
    <col min="1" max="1" width="91.83203125" style="24" customWidth="1"/>
    <col min="2" max="16384" width="9.33203125" style="24"/>
  </cols>
  <sheetData>
    <row r="1" spans="1:14" ht="15" x14ac:dyDescent="0.25">
      <c r="A1" s="37" t="s">
        <v>194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49"/>
      <c r="B2" s="50" t="s">
        <v>69</v>
      </c>
      <c r="C2" s="50" t="s">
        <v>70</v>
      </c>
      <c r="D2" s="50" t="s">
        <v>71</v>
      </c>
      <c r="E2" s="50" t="s">
        <v>72</v>
      </c>
      <c r="F2" s="50" t="s">
        <v>73</v>
      </c>
      <c r="G2" s="50" t="s">
        <v>74</v>
      </c>
      <c r="H2" s="50" t="s">
        <v>75</v>
      </c>
      <c r="I2" s="50" t="s">
        <v>76</v>
      </c>
      <c r="J2" s="50" t="s">
        <v>77</v>
      </c>
      <c r="K2" s="50" t="s">
        <v>78</v>
      </c>
      <c r="L2" s="50" t="s">
        <v>79</v>
      </c>
      <c r="M2" s="50" t="s">
        <v>80</v>
      </c>
      <c r="N2" s="50" t="s">
        <v>81</v>
      </c>
    </row>
    <row r="3" spans="1:14" x14ac:dyDescent="0.2">
      <c r="A3" s="24" t="s">
        <v>189</v>
      </c>
      <c r="B3" s="24">
        <v>49.800000000000004</v>
      </c>
      <c r="C3" s="24">
        <v>50.099999999999994</v>
      </c>
      <c r="D3" s="94">
        <v>49.999999999999993</v>
      </c>
      <c r="E3" s="24">
        <v>51.5</v>
      </c>
      <c r="F3" s="24">
        <v>53.399999999999991</v>
      </c>
      <c r="G3" s="24">
        <v>53.500000000000007</v>
      </c>
      <c r="H3" s="24">
        <v>53.2</v>
      </c>
      <c r="I3" s="24">
        <v>54.900000000000006</v>
      </c>
      <c r="J3" s="24">
        <v>54.499999999999993</v>
      </c>
      <c r="K3" s="24">
        <v>53.4</v>
      </c>
      <c r="L3" s="24">
        <v>53.300000000000004</v>
      </c>
      <c r="M3" s="24">
        <v>54.6</v>
      </c>
      <c r="N3" s="24">
        <v>54.6</v>
      </c>
    </row>
    <row r="4" spans="1:14" x14ac:dyDescent="0.2">
      <c r="A4" s="24" t="s">
        <v>86</v>
      </c>
      <c r="B4" s="94">
        <v>19.076305220883533</v>
      </c>
      <c r="C4" s="94">
        <v>19.76047904191617</v>
      </c>
      <c r="D4" s="94">
        <v>19.800000000000004</v>
      </c>
      <c r="E4" s="94">
        <v>20.582524271844662</v>
      </c>
      <c r="F4" s="94">
        <v>18.164794007490638</v>
      </c>
      <c r="G4" s="94">
        <v>17.75700934579439</v>
      </c>
      <c r="H4" s="94">
        <v>18.609022556390979</v>
      </c>
      <c r="I4" s="94">
        <v>18.943533697632056</v>
      </c>
      <c r="J4" s="94">
        <v>17.798165137614681</v>
      </c>
      <c r="K4" s="94">
        <v>17.977528089887642</v>
      </c>
      <c r="L4" s="94">
        <v>18.198874296435267</v>
      </c>
      <c r="M4" s="94">
        <v>18.681318681318679</v>
      </c>
      <c r="N4" s="94">
        <v>18.681318681318679</v>
      </c>
    </row>
    <row r="5" spans="1:14" x14ac:dyDescent="0.2">
      <c r="A5" s="24" t="s">
        <v>87</v>
      </c>
      <c r="B5" s="94">
        <v>44.377510040160637</v>
      </c>
      <c r="C5" s="94">
        <v>42.714570858283437</v>
      </c>
      <c r="D5" s="94">
        <v>42.800000000000004</v>
      </c>
      <c r="E5" s="94">
        <v>43.883495145631066</v>
      </c>
      <c r="F5" s="94">
        <v>43.820224719101134</v>
      </c>
      <c r="G5" s="94">
        <v>45.233644859813076</v>
      </c>
      <c r="H5" s="94">
        <v>43.421052631578952</v>
      </c>
      <c r="I5" s="94">
        <v>43.351548269581052</v>
      </c>
      <c r="J5" s="94">
        <v>45.688073394495419</v>
      </c>
      <c r="K5" s="94">
        <v>46.254681647940075</v>
      </c>
      <c r="L5" s="94">
        <v>46.529080675422136</v>
      </c>
      <c r="M5" s="94">
        <v>45.238095238095241</v>
      </c>
      <c r="N5" s="94">
        <v>45.238095238095241</v>
      </c>
    </row>
    <row r="6" spans="1:14" x14ac:dyDescent="0.2">
      <c r="A6" s="24" t="s">
        <v>88</v>
      </c>
      <c r="B6" s="94">
        <v>35.742971887550198</v>
      </c>
      <c r="C6" s="94">
        <v>36.726546906187622</v>
      </c>
      <c r="D6" s="94">
        <v>36.6</v>
      </c>
      <c r="E6" s="94">
        <v>34.757281553398059</v>
      </c>
      <c r="F6" s="94">
        <v>37.078651685393268</v>
      </c>
      <c r="G6" s="94">
        <v>35.700934579439256</v>
      </c>
      <c r="H6" s="94">
        <v>36.65413533834586</v>
      </c>
      <c r="I6" s="94">
        <v>36.612021857923494</v>
      </c>
      <c r="J6" s="94">
        <v>35.412844036697258</v>
      </c>
      <c r="K6" s="94">
        <v>34.644194756554306</v>
      </c>
      <c r="L6" s="94">
        <v>33.958724202626641</v>
      </c>
      <c r="M6" s="94">
        <v>34.798534798534796</v>
      </c>
      <c r="N6" s="94">
        <v>34.798534798534796</v>
      </c>
    </row>
    <row r="7" spans="1:14" x14ac:dyDescent="0.2">
      <c r="A7" s="33" t="s">
        <v>13</v>
      </c>
      <c r="B7" s="152">
        <v>0.8032128514056196</v>
      </c>
      <c r="C7" s="152">
        <v>0.79840319361277179</v>
      </c>
      <c r="D7" s="152">
        <v>0.79999999999999727</v>
      </c>
      <c r="E7" s="152">
        <v>0.77669902912621092</v>
      </c>
      <c r="F7" s="152">
        <v>0.93632958801498145</v>
      </c>
      <c r="G7" s="152">
        <v>1.3084112149532761</v>
      </c>
      <c r="H7" s="152">
        <v>1.3157894736842157</v>
      </c>
      <c r="I7" s="152">
        <v>1.0928961748633903</v>
      </c>
      <c r="J7" s="152">
        <v>1.1009174311926633</v>
      </c>
      <c r="K7" s="152">
        <v>1.1235955056179803</v>
      </c>
      <c r="L7" s="152">
        <v>1.3133208255159527</v>
      </c>
      <c r="M7" s="152">
        <v>1.2820512820512873</v>
      </c>
      <c r="N7" s="152">
        <v>1.2820512820512873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32</vt:i4>
      </vt:variant>
      <vt:variant>
        <vt:lpstr>Pomenované rozsahy</vt:lpstr>
      </vt:variant>
      <vt:variant>
        <vt:i4>2</vt:i4>
      </vt:variant>
    </vt:vector>
  </HeadingPairs>
  <TitlesOfParts>
    <vt:vector size="34" baseType="lpstr">
      <vt:lpstr>Graf_1</vt:lpstr>
      <vt:lpstr>Graf_2</vt:lpstr>
      <vt:lpstr>Graf_3</vt:lpstr>
      <vt:lpstr>Graf_4</vt:lpstr>
      <vt:lpstr>Graf_5</vt:lpstr>
      <vt:lpstr>Graf_6</vt:lpstr>
      <vt:lpstr>Graf_7</vt:lpstr>
      <vt:lpstr>Graf_8</vt:lpstr>
      <vt:lpstr>Graf_9</vt:lpstr>
      <vt:lpstr>Graf_10</vt:lpstr>
      <vt:lpstr>Graf_11</vt:lpstr>
      <vt:lpstr>Graf_12</vt:lpstr>
      <vt:lpstr>Graf_13</vt:lpstr>
      <vt:lpstr>Graf_14</vt:lpstr>
      <vt:lpstr>Graf_15</vt:lpstr>
      <vt:lpstr>Graf_16</vt:lpstr>
      <vt:lpstr>Graf_17</vt:lpstr>
      <vt:lpstr>Graf_18</vt:lpstr>
      <vt:lpstr>Graf_19</vt:lpstr>
      <vt:lpstr>Graf_20</vt:lpstr>
      <vt:lpstr>Graf_21</vt:lpstr>
      <vt:lpstr>Graf_22</vt:lpstr>
      <vt:lpstr>Graf_23</vt:lpstr>
      <vt:lpstr>Graf_24</vt:lpstr>
      <vt:lpstr>Graf_25</vt:lpstr>
      <vt:lpstr>Graf_26</vt:lpstr>
      <vt:lpstr>Graf_27</vt:lpstr>
      <vt:lpstr>Graf_28</vt:lpstr>
      <vt:lpstr>Graf_29</vt:lpstr>
      <vt:lpstr>Graf_30</vt:lpstr>
      <vt:lpstr>Graf_31</vt:lpstr>
      <vt:lpstr>Graf_32</vt:lpstr>
      <vt:lpstr>Graf_8!_ftn1</vt:lpstr>
      <vt:lpstr>Graf_8!_ftnref1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AJ</cp:lastModifiedBy>
  <dcterms:created xsi:type="dcterms:W3CDTF">2018-04-05T07:41:50Z</dcterms:created>
  <dcterms:modified xsi:type="dcterms:W3CDTF">2018-10-10T10:20:18Z</dcterms:modified>
</cp:coreProperties>
</file>