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to_zošit"/>
  <mc:AlternateContent xmlns:mc="http://schemas.openxmlformats.org/markup-compatibility/2006">
    <mc:Choice Requires="x15">
      <x15ac:absPath xmlns:x15ac="http://schemas.microsoft.com/office/spreadsheetml/2010/11/ac" url="U:\IFP_NEW\5_MATERIALY\5_3_Strategicke_materialy\Navrh rozpoctoveho planu DBP\2017\2packXLS\"/>
    </mc:Choice>
  </mc:AlternateContent>
  <bookViews>
    <workbookView xWindow="975" yWindow="60" windowWidth="22980" windowHeight="10260" tabRatio="915" firstSheet="4" activeTab="4"/>
  </bookViews>
  <sheets>
    <sheet name="2_pack_IFP" sheetId="17" state="hidden" r:id="rId1"/>
    <sheet name="Saldo 2014" sheetId="36" state="hidden" r:id="rId2"/>
    <sheet name="NPC" sheetId="22" state="hidden" r:id="rId3"/>
    <sheet name="opatrenia" sheetId="33" state="hidden" r:id="rId4"/>
    <sheet name="Obsah" sheetId="37" r:id="rId5"/>
    <sheet name="Tab 0i" sheetId="18" r:id="rId6"/>
    <sheet name="Tab 0ii" sheetId="19" r:id="rId7"/>
    <sheet name="Tab 1a" sheetId="13" r:id="rId8"/>
    <sheet name="Tab 1b" sheetId="14" r:id="rId9"/>
    <sheet name="Tab 1c" sheetId="15" r:id="rId10"/>
    <sheet name="Tab 1d" sheetId="16" r:id="rId11"/>
    <sheet name="tab2a" sheetId="7" r:id="rId12"/>
    <sheet name="tab2b" sheetId="20" r:id="rId13"/>
    <sheet name="Tab2c" sheetId="23" r:id="rId14"/>
    <sheet name="tab3" sheetId="11" r:id="rId15"/>
    <sheet name="tab4a" sheetId="21" r:id="rId16"/>
    <sheet name="tab4b" sheetId="12" r:id="rId17"/>
    <sheet name="tab4c i" sheetId="24" r:id="rId18"/>
    <sheet name="tab4c ii" sheetId="25" r:id="rId19"/>
    <sheet name="tab5a" sheetId="26" r:id="rId20"/>
    <sheet name="Tab 6a" sheetId="34" r:id="rId21"/>
    <sheet name="Tab 6b" sheetId="35"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A" localSheetId="0">#REF!</definedName>
    <definedName name="\A" localSheetId="2">#REF!</definedName>
    <definedName name="\A">#REF!</definedName>
    <definedName name="\B" localSheetId="0">#REF!</definedName>
    <definedName name="\B" localSheetId="2">#REF!</definedName>
    <definedName name="\B">#REF!</definedName>
    <definedName name="\C" localSheetId="0">#REF!</definedName>
    <definedName name="\C" localSheetId="2">#REF!</definedName>
    <definedName name="\C">#REF!</definedName>
    <definedName name="\D" localSheetId="0">#REF!</definedName>
    <definedName name="\D" localSheetId="2">#REF!</definedName>
    <definedName name="\D">#REF!</definedName>
    <definedName name="\E" localSheetId="0">#REF!</definedName>
    <definedName name="\E" localSheetId="2">#REF!</definedName>
    <definedName name="\E">#REF!</definedName>
    <definedName name="\F" localSheetId="0">#REF!</definedName>
    <definedName name="\F" localSheetId="2">#REF!</definedName>
    <definedName name="\F">#REF!</definedName>
    <definedName name="\G" localSheetId="0">#REF!</definedName>
    <definedName name="\G" localSheetId="2">#REF!</definedName>
    <definedName name="\G">#REF!</definedName>
    <definedName name="\H" localSheetId="0">#REF!</definedName>
    <definedName name="\H" localSheetId="2">#REF!</definedName>
    <definedName name="\H">#REF!</definedName>
    <definedName name="\I" localSheetId="0">#REF!</definedName>
    <definedName name="\I" localSheetId="2">#REF!</definedName>
    <definedName name="\I">#REF!</definedName>
    <definedName name="\J" localSheetId="0">#REF!</definedName>
    <definedName name="\J" localSheetId="2">#REF!</definedName>
    <definedName name="\J">#REF!</definedName>
    <definedName name="\K" localSheetId="0">#REF!</definedName>
    <definedName name="\K" localSheetId="2">#REF!</definedName>
    <definedName name="\K">#REF!</definedName>
    <definedName name="\L" localSheetId="0">#REF!</definedName>
    <definedName name="\L" localSheetId="2">#REF!</definedName>
    <definedName name="\L">#REF!</definedName>
    <definedName name="\M" localSheetId="0">#REF!</definedName>
    <definedName name="\M" localSheetId="2">#REF!</definedName>
    <definedName name="\M">#REF!</definedName>
    <definedName name="\N" localSheetId="0">#REF!</definedName>
    <definedName name="\N" localSheetId="2">#REF!</definedName>
    <definedName name="\N">#REF!</definedName>
    <definedName name="\O" localSheetId="0">#REF!</definedName>
    <definedName name="\O" localSheetId="2">#REF!</definedName>
    <definedName name="\O">#REF!</definedName>
    <definedName name="\P" localSheetId="0">#REF!</definedName>
    <definedName name="\P" localSheetId="2">#REF!</definedName>
    <definedName name="\P">#REF!</definedName>
    <definedName name="\Q" localSheetId="0">#REF!</definedName>
    <definedName name="\Q" localSheetId="2">#REF!</definedName>
    <definedName name="\Q">#REF!</definedName>
    <definedName name="\R" localSheetId="0">#REF!</definedName>
    <definedName name="\R" localSheetId="2">#REF!</definedName>
    <definedName name="\R">#REF!</definedName>
    <definedName name="\S" localSheetId="0">#REF!</definedName>
    <definedName name="\S" localSheetId="2">#REF!</definedName>
    <definedName name="\S">#REF!</definedName>
    <definedName name="\T" localSheetId="0">#REF!</definedName>
    <definedName name="\T" localSheetId="2">#REF!</definedName>
    <definedName name="\T">#REF!</definedName>
    <definedName name="\U" localSheetId="0">#REF!</definedName>
    <definedName name="\U" localSheetId="2">#REF!</definedName>
    <definedName name="\U">#REF!</definedName>
    <definedName name="\V" localSheetId="0">#REF!</definedName>
    <definedName name="\V" localSheetId="2">#REF!</definedName>
    <definedName name="\V">#REF!</definedName>
    <definedName name="\W" localSheetId="0">#REF!</definedName>
    <definedName name="\W" localSheetId="2">#REF!</definedName>
    <definedName name="\W">#REF!</definedName>
    <definedName name="\X" localSheetId="0">#REF!</definedName>
    <definedName name="\X" localSheetId="2">#REF!</definedName>
    <definedName name="\X">#REF!</definedName>
    <definedName name="\Y" localSheetId="0">#REF!</definedName>
    <definedName name="\Y" localSheetId="2">#REF!</definedName>
    <definedName name="\Y">#REF!</definedName>
    <definedName name="\Z" localSheetId="0">#REF!</definedName>
    <definedName name="\Z" localSheetId="2">#REF!</definedName>
    <definedName name="\Z">#REF!</definedName>
    <definedName name="_____BOP2" localSheetId="2">[1]BoP!#REF!</definedName>
    <definedName name="_____BOP2">[1]BoP!#REF!</definedName>
    <definedName name="_____dat1" localSheetId="2">'[2]work Q real'!#REF!</definedName>
    <definedName name="_____dat1">'[2]work Q real'!#REF!</definedName>
    <definedName name="_____EXP5" localSheetId="2">#REF!</definedName>
    <definedName name="_____EXP5">#REF!</definedName>
    <definedName name="_____EXP6" localSheetId="2">#REF!</definedName>
    <definedName name="_____EXP6">#REF!</definedName>
    <definedName name="_____EXP7" localSheetId="2">#REF!</definedName>
    <definedName name="_____EXP7">#REF!</definedName>
    <definedName name="_____EXP9" localSheetId="2">#REF!</definedName>
    <definedName name="_____EXP9">#REF!</definedName>
    <definedName name="_____IMP2" localSheetId="2">#REF!</definedName>
    <definedName name="_____IMP2">#REF!</definedName>
    <definedName name="_____IMP4" localSheetId="2">#REF!</definedName>
    <definedName name="_____IMP4">#REF!</definedName>
    <definedName name="_____IMP6" localSheetId="2">#REF!</definedName>
    <definedName name="_____IMP6">#REF!</definedName>
    <definedName name="_____IMP7" localSheetId="2">#REF!</definedName>
    <definedName name="_____IMP7">#REF!</definedName>
    <definedName name="_____MTS2" localSheetId="2">'[3]Annual Tables'!#REF!</definedName>
    <definedName name="_____MTS2">'[3]Annual Tables'!#REF!</definedName>
    <definedName name="_____PAG2" localSheetId="2">[3]Index!#REF!</definedName>
    <definedName name="_____PAG2">[3]Index!#REF!</definedName>
    <definedName name="_____PAG3" localSheetId="2">[3]Index!#REF!</definedName>
    <definedName name="_____PAG3">[3]Index!#REF!</definedName>
    <definedName name="_____PAG4" localSheetId="2">[3]Index!#REF!</definedName>
    <definedName name="_____PAG4">[3]Index!#REF!</definedName>
    <definedName name="_____PAG5" localSheetId="2">[3]Index!#REF!</definedName>
    <definedName name="_____PAG5">[3]Index!#REF!</definedName>
    <definedName name="_____PAG6" localSheetId="2">[3]Index!#REF!</definedName>
    <definedName name="_____PAG6">[3]Index!#REF!</definedName>
    <definedName name="_____RES2" localSheetId="2">[1]RES!#REF!</definedName>
    <definedName name="_____RES2">[1]RES!#REF!</definedName>
    <definedName name="_____TAB7" localSheetId="2">#REF!</definedName>
    <definedName name="_____TAB7">#REF!</definedName>
    <definedName name="____BOP1" localSheetId="2">#REF!</definedName>
    <definedName name="____BOP1">#REF!</definedName>
    <definedName name="____BOP2" localSheetId="2">[1]BoP!#REF!</definedName>
    <definedName name="____BOP2">[1]BoP!#REF!</definedName>
    <definedName name="____dat1" localSheetId="2">'[2]work Q real'!#REF!</definedName>
    <definedName name="____dat1">'[2]work Q real'!#REF!</definedName>
    <definedName name="____dat2" localSheetId="2">#REF!</definedName>
    <definedName name="____dat2">#REF!</definedName>
    <definedName name="____EXP5" localSheetId="2">#REF!</definedName>
    <definedName name="____EXP5">#REF!</definedName>
    <definedName name="____EXP6" localSheetId="2">#REF!</definedName>
    <definedName name="____EXP6">#REF!</definedName>
    <definedName name="____EXP7" localSheetId="2">#REF!</definedName>
    <definedName name="____EXP7">#REF!</definedName>
    <definedName name="____EXP9" localSheetId="2">#REF!</definedName>
    <definedName name="____EXP9">#REF!</definedName>
    <definedName name="____IMP10" localSheetId="2">#REF!</definedName>
    <definedName name="____IMP10">#REF!</definedName>
    <definedName name="____IMP2" localSheetId="2">#REF!</definedName>
    <definedName name="____IMP2">#REF!</definedName>
    <definedName name="____IMP4" localSheetId="2">#REF!</definedName>
    <definedName name="____IMP4">#REF!</definedName>
    <definedName name="____IMP6" localSheetId="2">#REF!</definedName>
    <definedName name="____IMP6">#REF!</definedName>
    <definedName name="____IMP7" localSheetId="2">#REF!</definedName>
    <definedName name="____IMP7">#REF!</definedName>
    <definedName name="____IMP8" localSheetId="2">#REF!</definedName>
    <definedName name="____IMP8">#REF!</definedName>
    <definedName name="____MTS2" localSheetId="2">'[3]Annual Tables'!#REF!</definedName>
    <definedName name="____MTS2">'[3]Annual Tables'!#REF!</definedName>
    <definedName name="____OUT1" localSheetId="2">#REF!</definedName>
    <definedName name="____OUT1">#REF!</definedName>
    <definedName name="____OUT2" localSheetId="2">#REF!</definedName>
    <definedName name="____OUT2">#REF!</definedName>
    <definedName name="____PAG2" localSheetId="2">[3]Index!#REF!</definedName>
    <definedName name="____PAG2">[3]Index!#REF!</definedName>
    <definedName name="____PAG3" localSheetId="2">[3]Index!#REF!</definedName>
    <definedName name="____PAG3">[3]Index!#REF!</definedName>
    <definedName name="____PAG4" localSheetId="2">[3]Index!#REF!</definedName>
    <definedName name="____PAG4">[3]Index!#REF!</definedName>
    <definedName name="____PAG5" localSheetId="2">[3]Index!#REF!</definedName>
    <definedName name="____PAG5">[3]Index!#REF!</definedName>
    <definedName name="____PAG6" localSheetId="2">[3]Index!#REF!</definedName>
    <definedName name="____PAG6">[3]Index!#REF!</definedName>
    <definedName name="____PAG7" localSheetId="2">#REF!</definedName>
    <definedName name="____PAG7">#REF!</definedName>
    <definedName name="____pro2001">[4]pro2001!$A$1:$B$72</definedName>
    <definedName name="____RES2" localSheetId="2">[1]RES!#REF!</definedName>
    <definedName name="____RES2">[1]RES!#REF!</definedName>
    <definedName name="____TAB1" localSheetId="2">#REF!</definedName>
    <definedName name="____TAB1">#REF!</definedName>
    <definedName name="____TAB10" localSheetId="2">#REF!</definedName>
    <definedName name="____TAB10">#REF!</definedName>
    <definedName name="____TAB12" localSheetId="2">#REF!</definedName>
    <definedName name="____TAB12">#REF!</definedName>
    <definedName name="____Tab19" localSheetId="2">#REF!</definedName>
    <definedName name="____Tab19">#REF!</definedName>
    <definedName name="____TAB2" localSheetId="2">#REF!</definedName>
    <definedName name="____TAB2">#REF!</definedName>
    <definedName name="____Tab20" localSheetId="2">#REF!</definedName>
    <definedName name="____Tab20">#REF!</definedName>
    <definedName name="____Tab21" localSheetId="2">#REF!</definedName>
    <definedName name="____Tab21">#REF!</definedName>
    <definedName name="____Tab22" localSheetId="2">#REF!</definedName>
    <definedName name="____Tab22">#REF!</definedName>
    <definedName name="____Tab23" localSheetId="2">#REF!</definedName>
    <definedName name="____Tab23">#REF!</definedName>
    <definedName name="____Tab24" localSheetId="2">#REF!</definedName>
    <definedName name="____Tab24">#REF!</definedName>
    <definedName name="____Tab26" localSheetId="2">#REF!</definedName>
    <definedName name="____Tab26">#REF!</definedName>
    <definedName name="____Tab27" localSheetId="2">#REF!</definedName>
    <definedName name="____Tab27">#REF!</definedName>
    <definedName name="____Tab28" localSheetId="2">#REF!</definedName>
    <definedName name="____Tab28">#REF!</definedName>
    <definedName name="____Tab29" localSheetId="2">#REF!</definedName>
    <definedName name="____Tab29">#REF!</definedName>
    <definedName name="____TAB3" localSheetId="2">#REF!</definedName>
    <definedName name="____TAB3">#REF!</definedName>
    <definedName name="____Tab30" localSheetId="2">#REF!</definedName>
    <definedName name="____Tab30">#REF!</definedName>
    <definedName name="____Tab31" localSheetId="2">#REF!</definedName>
    <definedName name="____Tab31">#REF!</definedName>
    <definedName name="____Tab32" localSheetId="2">#REF!</definedName>
    <definedName name="____Tab32">#REF!</definedName>
    <definedName name="____Tab33" localSheetId="2">#REF!</definedName>
    <definedName name="____Tab33">#REF!</definedName>
    <definedName name="____Tab34" localSheetId="2">#REF!</definedName>
    <definedName name="____Tab34">#REF!</definedName>
    <definedName name="____Tab35" localSheetId="2">#REF!</definedName>
    <definedName name="____Tab35">#REF!</definedName>
    <definedName name="____TAB4" localSheetId="2">#REF!</definedName>
    <definedName name="____TAB4">#REF!</definedName>
    <definedName name="____TAB5" localSheetId="2">#REF!</definedName>
    <definedName name="____TAB5">#REF!</definedName>
    <definedName name="____tab6" localSheetId="2">#REF!</definedName>
    <definedName name="____tab6">#REF!</definedName>
    <definedName name="____TAB7" localSheetId="2">#REF!</definedName>
    <definedName name="____TAB7">#REF!</definedName>
    <definedName name="____TAB8" localSheetId="2">#REF!</definedName>
    <definedName name="____TAB8">#REF!</definedName>
    <definedName name="____tab9" localSheetId="2">#REF!</definedName>
    <definedName name="____tab9">#REF!</definedName>
    <definedName name="____TB41" localSheetId="2">#REF!</definedName>
    <definedName name="____TB41">#REF!</definedName>
    <definedName name="____WEO1" localSheetId="2">#REF!</definedName>
    <definedName name="____WEO1">#REF!</definedName>
    <definedName name="____WEO2" localSheetId="2">#REF!</definedName>
    <definedName name="____WEO2">#REF!</definedName>
    <definedName name="___BOP1" localSheetId="2">#REF!</definedName>
    <definedName name="___BOP1">#REF!</definedName>
    <definedName name="___BOP2" localSheetId="2">[1]BoP!#REF!</definedName>
    <definedName name="___BOP2">[1]BoP!#REF!</definedName>
    <definedName name="___dat1" localSheetId="2">'[2]work Q real'!#REF!</definedName>
    <definedName name="___dat1">'[2]work Q real'!#REF!</definedName>
    <definedName name="___dat2" localSheetId="2">#REF!</definedName>
    <definedName name="___dat2">#REF!</definedName>
    <definedName name="___EXP5" localSheetId="2">#REF!</definedName>
    <definedName name="___EXP5">#REF!</definedName>
    <definedName name="___EXP6" localSheetId="2">#REF!</definedName>
    <definedName name="___EXP6">#REF!</definedName>
    <definedName name="___EXP7" localSheetId="2">#REF!</definedName>
    <definedName name="___EXP7">#REF!</definedName>
    <definedName name="___EXP9" localSheetId="2">#REF!</definedName>
    <definedName name="___EXP9">#REF!</definedName>
    <definedName name="___IMP10" localSheetId="2">#REF!</definedName>
    <definedName name="___IMP10">#REF!</definedName>
    <definedName name="___IMP2" localSheetId="2">#REF!</definedName>
    <definedName name="___IMP2">#REF!</definedName>
    <definedName name="___IMP4" localSheetId="2">#REF!</definedName>
    <definedName name="___IMP4">#REF!</definedName>
    <definedName name="___IMP6" localSheetId="2">#REF!</definedName>
    <definedName name="___IMP6">#REF!</definedName>
    <definedName name="___IMP7" localSheetId="2">#REF!</definedName>
    <definedName name="___IMP7">#REF!</definedName>
    <definedName name="___IMP8" localSheetId="2">#REF!</definedName>
    <definedName name="___IMP8">#REF!</definedName>
    <definedName name="___MTS2" localSheetId="2">'[3]Annual Tables'!#REF!</definedName>
    <definedName name="___MTS2">'[3]Annual Tables'!#REF!</definedName>
    <definedName name="___OUT1" localSheetId="2">#REF!</definedName>
    <definedName name="___OUT1">#REF!</definedName>
    <definedName name="___OUT2" localSheetId="2">#REF!</definedName>
    <definedName name="___OUT2">#REF!</definedName>
    <definedName name="___PAG2" localSheetId="2">[3]Index!#REF!</definedName>
    <definedName name="___PAG2">[3]Index!#REF!</definedName>
    <definedName name="___PAG3" localSheetId="2">[3]Index!#REF!</definedName>
    <definedName name="___PAG3">[3]Index!#REF!</definedName>
    <definedName name="___PAG4" localSheetId="2">[3]Index!#REF!</definedName>
    <definedName name="___PAG4">[3]Index!#REF!</definedName>
    <definedName name="___PAG5" localSheetId="2">[3]Index!#REF!</definedName>
    <definedName name="___PAG5">[3]Index!#REF!</definedName>
    <definedName name="___PAG6" localSheetId="2">[3]Index!#REF!</definedName>
    <definedName name="___PAG6">[3]Index!#REF!</definedName>
    <definedName name="___PAG7" localSheetId="2">#REF!</definedName>
    <definedName name="___PAG7">#REF!</definedName>
    <definedName name="___pro2001">[4]pro2001!$A$1:$B$72</definedName>
    <definedName name="___RES2" localSheetId="2">[1]RES!#REF!</definedName>
    <definedName name="___RES2">[1]RES!#REF!</definedName>
    <definedName name="___TAB1" localSheetId="2">#REF!</definedName>
    <definedName name="___TAB1">#REF!</definedName>
    <definedName name="___TAB10" localSheetId="2">#REF!</definedName>
    <definedName name="___TAB10">#REF!</definedName>
    <definedName name="___TAB12" localSheetId="2">#REF!</definedName>
    <definedName name="___TAB12">#REF!</definedName>
    <definedName name="___Tab19" localSheetId="2">#REF!</definedName>
    <definedName name="___Tab19">#REF!</definedName>
    <definedName name="___TAB2" localSheetId="2">#REF!</definedName>
    <definedName name="___TAB2">#REF!</definedName>
    <definedName name="___Tab20" localSheetId="2">#REF!</definedName>
    <definedName name="___Tab20">#REF!</definedName>
    <definedName name="___Tab21" localSheetId="2">#REF!</definedName>
    <definedName name="___Tab21">#REF!</definedName>
    <definedName name="___Tab22" localSheetId="2">#REF!</definedName>
    <definedName name="___Tab22">#REF!</definedName>
    <definedName name="___Tab23" localSheetId="2">#REF!</definedName>
    <definedName name="___Tab23">#REF!</definedName>
    <definedName name="___Tab24" localSheetId="2">#REF!</definedName>
    <definedName name="___Tab24">#REF!</definedName>
    <definedName name="___Tab26" localSheetId="2">#REF!</definedName>
    <definedName name="___Tab26">#REF!</definedName>
    <definedName name="___Tab27" localSheetId="2">#REF!</definedName>
    <definedName name="___Tab27">#REF!</definedName>
    <definedName name="___Tab28" localSheetId="2">#REF!</definedName>
    <definedName name="___Tab28">#REF!</definedName>
    <definedName name="___Tab29" localSheetId="2">#REF!</definedName>
    <definedName name="___Tab29">#REF!</definedName>
    <definedName name="___TAB3" localSheetId="2">#REF!</definedName>
    <definedName name="___TAB3">#REF!</definedName>
    <definedName name="___Tab30" localSheetId="2">#REF!</definedName>
    <definedName name="___Tab30">#REF!</definedName>
    <definedName name="___Tab31" localSheetId="2">#REF!</definedName>
    <definedName name="___Tab31">#REF!</definedName>
    <definedName name="___Tab32" localSheetId="2">#REF!</definedName>
    <definedName name="___Tab32">#REF!</definedName>
    <definedName name="___Tab33" localSheetId="2">#REF!</definedName>
    <definedName name="___Tab33">#REF!</definedName>
    <definedName name="___Tab34" localSheetId="2">#REF!</definedName>
    <definedName name="___Tab34">#REF!</definedName>
    <definedName name="___Tab35" localSheetId="2">#REF!</definedName>
    <definedName name="___Tab35">#REF!</definedName>
    <definedName name="___TAB4" localSheetId="2">#REF!</definedName>
    <definedName name="___TAB4">#REF!</definedName>
    <definedName name="___TAB5" localSheetId="2">#REF!</definedName>
    <definedName name="___TAB5">#REF!</definedName>
    <definedName name="___tab6" localSheetId="2">#REF!</definedName>
    <definedName name="___tab6">#REF!</definedName>
    <definedName name="___TAB7" localSheetId="2">#REF!</definedName>
    <definedName name="___TAB7">#REF!</definedName>
    <definedName name="___TAB8" localSheetId="2">#REF!</definedName>
    <definedName name="___TAB8">#REF!</definedName>
    <definedName name="___tab9" localSheetId="2">#REF!</definedName>
    <definedName name="___tab9">#REF!</definedName>
    <definedName name="___TB41" localSheetId="2">#REF!</definedName>
    <definedName name="___TB41">#REF!</definedName>
    <definedName name="___WEO1" localSheetId="2">#REF!</definedName>
    <definedName name="___WEO1">#REF!</definedName>
    <definedName name="___WEO2" localSheetId="2">#REF!</definedName>
    <definedName name="___WEO2">#REF!</definedName>
    <definedName name="__123Graph_A" localSheetId="0" hidden="1">#REF!</definedName>
    <definedName name="__123Graph_A" localSheetId="2" hidden="1">#REF!</definedName>
    <definedName name="__123Graph_A" hidden="1">#REF!</definedName>
    <definedName name="__123Graph_ATEST1" localSheetId="0" hidden="1">[5]REER!$AZ$144:$AZ$210</definedName>
    <definedName name="__123Graph_ATEST1" hidden="1">[6]REER!$AZ$144:$AZ$210</definedName>
    <definedName name="__123Graph_B" localSheetId="0" hidden="1">#REF!</definedName>
    <definedName name="__123Graph_B" localSheetId="2" hidden="1">#REF!</definedName>
    <definedName name="__123Graph_B" hidden="1">#REF!</definedName>
    <definedName name="__123Graph_BCurrent" localSheetId="0" hidden="1">[7]G!#REF!</definedName>
    <definedName name="__123Graph_BCurrent" localSheetId="2" hidden="1">[7]G!#REF!</definedName>
    <definedName name="__123Graph_BCurrent" hidden="1">[7]G!#REF!</definedName>
    <definedName name="__123Graph_BREER3" localSheetId="0" hidden="1">[5]REER!$BB$144:$BB$212</definedName>
    <definedName name="__123Graph_BREER3" hidden="1">[6]REER!$BB$144:$BB$212</definedName>
    <definedName name="__123Graph_BTEST1" localSheetId="0" hidden="1">[5]REER!$AY$144:$AY$210</definedName>
    <definedName name="__123Graph_BTEST1" hidden="1">[6]REER!$AY$144:$AY$210</definedName>
    <definedName name="__123Graph_CREER3" localSheetId="0" hidden="1">[5]REER!$BB$144:$BB$212</definedName>
    <definedName name="__123Graph_CREER3" hidden="1">[6]REER!$BB$144:$BB$212</definedName>
    <definedName name="__123Graph_CTEST1" localSheetId="0" hidden="1">[5]REER!$BK$140:$BK$140</definedName>
    <definedName name="__123Graph_CTEST1" hidden="1">[6]REER!$BK$140:$BK$140</definedName>
    <definedName name="__123Graph_DREER3" localSheetId="0" hidden="1">[5]REER!$BB$144:$BB$210</definedName>
    <definedName name="__123Graph_DREER3" hidden="1">[6]REER!$BB$144:$BB$210</definedName>
    <definedName name="__123Graph_DTEST1" localSheetId="0" hidden="1">[5]REER!$BB$144:$BB$210</definedName>
    <definedName name="__123Graph_DTEST1" hidden="1">[6]REER!$BB$144:$BB$210</definedName>
    <definedName name="__123Graph_EREER3" localSheetId="0" hidden="1">[5]REER!$BR$144:$BR$211</definedName>
    <definedName name="__123Graph_EREER3" hidden="1">[6]REER!$BR$144:$BR$211</definedName>
    <definedName name="__123Graph_ETEST1" localSheetId="0" hidden="1">[5]REER!$BR$144:$BR$211</definedName>
    <definedName name="__123Graph_ETEST1" hidden="1">[6]REER!$BR$144:$BR$211</definedName>
    <definedName name="__123Graph_FREER3" localSheetId="0" hidden="1">[5]REER!$BN$140:$BN$140</definedName>
    <definedName name="__123Graph_FREER3" hidden="1">[6]REER!$BN$140:$BN$140</definedName>
    <definedName name="__123Graph_FTEST1" localSheetId="0" hidden="1">[5]REER!$BN$140:$BN$140</definedName>
    <definedName name="__123Graph_FTEST1" hidden="1">[6]REER!$BN$140:$BN$140</definedName>
    <definedName name="__123Graph_X" localSheetId="0" hidden="1">'[8]i2-KA'!#REF!</definedName>
    <definedName name="__123Graph_X" localSheetId="2" hidden="1">'[8]i2-KA'!#REF!</definedName>
    <definedName name="__123Graph_X" hidden="1">'[8]i2-KA'!#REF!</definedName>
    <definedName name="__123Graph_XCurrent" localSheetId="0" hidden="1">'[8]i2-KA'!#REF!</definedName>
    <definedName name="__123Graph_XCurrent" localSheetId="2" hidden="1">'[8]i2-KA'!#REF!</definedName>
    <definedName name="__123Graph_XCurrent" hidden="1">'[8]i2-KA'!#REF!</definedName>
    <definedName name="__123Graph_XChart1" localSheetId="0" hidden="1">'[8]i2-KA'!#REF!</definedName>
    <definedName name="__123Graph_XChart1" localSheetId="2" hidden="1">'[8]i2-KA'!#REF!</definedName>
    <definedName name="__123Graph_XChart1" hidden="1">'[8]i2-KA'!#REF!</definedName>
    <definedName name="__123Graph_XChart2" localSheetId="0" hidden="1">'[8]i2-KA'!#REF!</definedName>
    <definedName name="__123Graph_XChart2" localSheetId="2" hidden="1">'[8]i2-KA'!#REF!</definedName>
    <definedName name="__123Graph_XChart2" hidden="1">'[8]i2-KA'!#REF!</definedName>
    <definedName name="__123Graph_XTEST1" localSheetId="0" hidden="1">[5]REER!$C$9:$C$75</definedName>
    <definedName name="__123Graph_XTEST1" hidden="1">[6]REER!$C$9:$C$75</definedName>
    <definedName name="__BOP1" localSheetId="0">#REF!</definedName>
    <definedName name="__BOP1" localSheetId="2">#REF!</definedName>
    <definedName name="__BOP1">#REF!</definedName>
    <definedName name="__BOP2" localSheetId="0">[1]BoP!#REF!</definedName>
    <definedName name="__BOP2" localSheetId="2">[1]BoP!#REF!</definedName>
    <definedName name="__BOP2">[1]BoP!#REF!</definedName>
    <definedName name="__dat1" localSheetId="0">'[2]work Q real'!#REF!</definedName>
    <definedName name="__dat1" localSheetId="2">'[2]work Q real'!#REF!</definedName>
    <definedName name="__dat1">'[2]work Q real'!#REF!</definedName>
    <definedName name="__dat2" localSheetId="0">#REF!</definedName>
    <definedName name="__dat2" localSheetId="2">#REF!</definedName>
    <definedName name="__dat2">#REF!</definedName>
    <definedName name="__EXP5" localSheetId="0">#REF!</definedName>
    <definedName name="__EXP5" localSheetId="2">#REF!</definedName>
    <definedName name="__EXP5">#REF!</definedName>
    <definedName name="__EXP6" localSheetId="0">#REF!</definedName>
    <definedName name="__EXP6" localSheetId="2">#REF!</definedName>
    <definedName name="__EXP6">#REF!</definedName>
    <definedName name="__EXP7" localSheetId="0">#REF!</definedName>
    <definedName name="__EXP7" localSheetId="2">#REF!</definedName>
    <definedName name="__EXP7">#REF!</definedName>
    <definedName name="__EXP9" localSheetId="0">#REF!</definedName>
    <definedName name="__EXP9" localSheetId="2">#REF!</definedName>
    <definedName name="__EXP9">#REF!</definedName>
    <definedName name="__IMP10" localSheetId="0">#REF!</definedName>
    <definedName name="__IMP10" localSheetId="2">#REF!</definedName>
    <definedName name="__IMP10">#REF!</definedName>
    <definedName name="__IMP2" localSheetId="0">#REF!</definedName>
    <definedName name="__IMP2" localSheetId="2">#REF!</definedName>
    <definedName name="__IMP2">#REF!</definedName>
    <definedName name="__IMP4" localSheetId="0">#REF!</definedName>
    <definedName name="__IMP4" localSheetId="2">#REF!</definedName>
    <definedName name="__IMP4">#REF!</definedName>
    <definedName name="__IMP6" localSheetId="0">#REF!</definedName>
    <definedName name="__IMP6" localSheetId="2">#REF!</definedName>
    <definedName name="__IMP6">#REF!</definedName>
    <definedName name="__IMP7" localSheetId="0">#REF!</definedName>
    <definedName name="__IMP7" localSheetId="2">#REF!</definedName>
    <definedName name="__IMP7">#REF!</definedName>
    <definedName name="__IMP8" localSheetId="0">#REF!</definedName>
    <definedName name="__IMP8" localSheetId="2">#REF!</definedName>
    <definedName name="__IMP8">#REF!</definedName>
    <definedName name="__MTS2" localSheetId="0">'[3]Annual Tables'!#REF!</definedName>
    <definedName name="__MTS2" localSheetId="2">'[3]Annual Tables'!#REF!</definedName>
    <definedName name="__MTS2">'[3]Annual Tables'!#REF!</definedName>
    <definedName name="__OUT1" localSheetId="0">#REF!</definedName>
    <definedName name="__OUT1" localSheetId="2">#REF!</definedName>
    <definedName name="__OUT1">#REF!</definedName>
    <definedName name="__OUT2" localSheetId="0">#REF!</definedName>
    <definedName name="__OUT2" localSheetId="2">#REF!</definedName>
    <definedName name="__OUT2">#REF!</definedName>
    <definedName name="__PAG2" localSheetId="0">[3]Index!#REF!</definedName>
    <definedName name="__PAG2" localSheetId="2">[3]Index!#REF!</definedName>
    <definedName name="__PAG2">[3]Index!#REF!</definedName>
    <definedName name="__PAG3" localSheetId="0">[3]Index!#REF!</definedName>
    <definedName name="__PAG3" localSheetId="2">[3]Index!#REF!</definedName>
    <definedName name="__PAG3">[3]Index!#REF!</definedName>
    <definedName name="__PAG4" localSheetId="0">[3]Index!#REF!</definedName>
    <definedName name="__PAG4" localSheetId="2">[3]Index!#REF!</definedName>
    <definedName name="__PAG4">[3]Index!#REF!</definedName>
    <definedName name="__PAG5" localSheetId="0">[3]Index!#REF!</definedName>
    <definedName name="__PAG5" localSheetId="2">[3]Index!#REF!</definedName>
    <definedName name="__PAG5">[3]Index!#REF!</definedName>
    <definedName name="__PAG6" localSheetId="0">[3]Index!#REF!</definedName>
    <definedName name="__PAG6" localSheetId="2">[3]Index!#REF!</definedName>
    <definedName name="__PAG6">[3]Index!#REF!</definedName>
    <definedName name="__PAG7" localSheetId="0">#REF!</definedName>
    <definedName name="__PAG7" localSheetId="2">#REF!</definedName>
    <definedName name="__PAG7">#REF!</definedName>
    <definedName name="__pro2001">[4]pro2001!$A$1:$B$72</definedName>
    <definedName name="__RES2" localSheetId="0">[1]RES!#REF!</definedName>
    <definedName name="__RES2" localSheetId="2">[1]RES!#REF!</definedName>
    <definedName name="__RES2">[1]RES!#REF!</definedName>
    <definedName name="__TAB1" localSheetId="0">#REF!</definedName>
    <definedName name="__TAB1" localSheetId="2">#REF!</definedName>
    <definedName name="__TAB1">#REF!</definedName>
    <definedName name="__TAB10" localSheetId="0">#REF!</definedName>
    <definedName name="__TAB10" localSheetId="2">#REF!</definedName>
    <definedName name="__TAB10">#REF!</definedName>
    <definedName name="__TAB12" localSheetId="0">#REF!</definedName>
    <definedName name="__TAB12" localSheetId="2">#REF!</definedName>
    <definedName name="__TAB12">#REF!</definedName>
    <definedName name="__Tab19" localSheetId="0">#REF!</definedName>
    <definedName name="__Tab19" localSheetId="2">#REF!</definedName>
    <definedName name="__Tab19">#REF!</definedName>
    <definedName name="__TAB2" localSheetId="0">#REF!</definedName>
    <definedName name="__TAB2" localSheetId="2">#REF!</definedName>
    <definedName name="__TAB2">#REF!</definedName>
    <definedName name="__Tab20" localSheetId="0">#REF!</definedName>
    <definedName name="__Tab20" localSheetId="2">#REF!</definedName>
    <definedName name="__Tab20">#REF!</definedName>
    <definedName name="__Tab21" localSheetId="0">#REF!</definedName>
    <definedName name="__Tab21" localSheetId="2">#REF!</definedName>
    <definedName name="__Tab21">#REF!</definedName>
    <definedName name="__Tab22" localSheetId="0">#REF!</definedName>
    <definedName name="__Tab22" localSheetId="2">#REF!</definedName>
    <definedName name="__Tab22">#REF!</definedName>
    <definedName name="__Tab23" localSheetId="0">#REF!</definedName>
    <definedName name="__Tab23" localSheetId="2">#REF!</definedName>
    <definedName name="__Tab23">#REF!</definedName>
    <definedName name="__Tab24" localSheetId="0">#REF!</definedName>
    <definedName name="__Tab24" localSheetId="2">#REF!</definedName>
    <definedName name="__Tab24">#REF!</definedName>
    <definedName name="__Tab26" localSheetId="0">#REF!</definedName>
    <definedName name="__Tab26" localSheetId="2">#REF!</definedName>
    <definedName name="__Tab26">#REF!</definedName>
    <definedName name="__Tab27" localSheetId="0">#REF!</definedName>
    <definedName name="__Tab27" localSheetId="2">#REF!</definedName>
    <definedName name="__Tab27">#REF!</definedName>
    <definedName name="__Tab28" localSheetId="0">#REF!</definedName>
    <definedName name="__Tab28" localSheetId="2">#REF!</definedName>
    <definedName name="__Tab28">#REF!</definedName>
    <definedName name="__Tab29" localSheetId="0">#REF!</definedName>
    <definedName name="__Tab29" localSheetId="2">#REF!</definedName>
    <definedName name="__Tab29">#REF!</definedName>
    <definedName name="__TAB3" localSheetId="0">#REF!</definedName>
    <definedName name="__TAB3" localSheetId="2">#REF!</definedName>
    <definedName name="__TAB3">#REF!</definedName>
    <definedName name="__Tab30" localSheetId="0">#REF!</definedName>
    <definedName name="__Tab30" localSheetId="2">#REF!</definedName>
    <definedName name="__Tab30">#REF!</definedName>
    <definedName name="__Tab31" localSheetId="0">#REF!</definedName>
    <definedName name="__Tab31" localSheetId="2">#REF!</definedName>
    <definedName name="__Tab31">#REF!</definedName>
    <definedName name="__Tab32" localSheetId="0">#REF!</definedName>
    <definedName name="__Tab32" localSheetId="2">#REF!</definedName>
    <definedName name="__Tab32">#REF!</definedName>
    <definedName name="__Tab33" localSheetId="0">#REF!</definedName>
    <definedName name="__Tab33" localSheetId="2">#REF!</definedName>
    <definedName name="__Tab33">#REF!</definedName>
    <definedName name="__Tab34" localSheetId="0">#REF!</definedName>
    <definedName name="__Tab34" localSheetId="2">#REF!</definedName>
    <definedName name="__Tab34">#REF!</definedName>
    <definedName name="__Tab35" localSheetId="0">#REF!</definedName>
    <definedName name="__Tab35" localSheetId="2">#REF!</definedName>
    <definedName name="__Tab35">#REF!</definedName>
    <definedName name="__TAB4" localSheetId="0">#REF!</definedName>
    <definedName name="__TAB4" localSheetId="2">#REF!</definedName>
    <definedName name="__TAB4">#REF!</definedName>
    <definedName name="__TAB5" localSheetId="0">#REF!</definedName>
    <definedName name="__TAB5" localSheetId="2">#REF!</definedName>
    <definedName name="__TAB5">#REF!</definedName>
    <definedName name="__tab6" localSheetId="0">#REF!</definedName>
    <definedName name="__tab6" localSheetId="2">#REF!</definedName>
    <definedName name="__tab6">#REF!</definedName>
    <definedName name="__TAB7" localSheetId="0">#REF!</definedName>
    <definedName name="__TAB7" localSheetId="2">#REF!</definedName>
    <definedName name="__TAB7">#REF!</definedName>
    <definedName name="__TAB8" localSheetId="0">#REF!</definedName>
    <definedName name="__TAB8" localSheetId="2">#REF!</definedName>
    <definedName name="__TAB8">#REF!</definedName>
    <definedName name="__tab9" localSheetId="0">#REF!</definedName>
    <definedName name="__tab9" localSheetId="2">#REF!</definedName>
    <definedName name="__tab9">#REF!</definedName>
    <definedName name="__TB41" localSheetId="0">#REF!</definedName>
    <definedName name="__TB41" localSheetId="2">#REF!</definedName>
    <definedName name="__TB41">#REF!</definedName>
    <definedName name="__WEO1" localSheetId="0">#REF!</definedName>
    <definedName name="__WEO1" localSheetId="2">#REF!</definedName>
    <definedName name="__WEO1">#REF!</definedName>
    <definedName name="__WEO2" localSheetId="0">#REF!</definedName>
    <definedName name="__WEO2" localSheetId="2">#REF!</definedName>
    <definedName name="__WEO2">#REF!</definedName>
    <definedName name="_10__123Graph_ACHART_2" hidden="1">'[9]Employment Data Sectors (wages)'!$A$8173:$A$8184</definedName>
    <definedName name="_10__123Graph_ACHART_4" hidden="1">'[9]Employment Data Sectors (wages)'!$A$12:$A$23</definedName>
    <definedName name="_12__123Graph_ACHART_3" hidden="1">'[9]Employment Data Sectors (wages)'!$A$11:$A$8185</definedName>
    <definedName name="_12__123Graph_ACHART_5" hidden="1">'[9]Employment Data Sectors (wages)'!$A$24:$A$35</definedName>
    <definedName name="_123Graph_AB" localSheetId="0" hidden="1">#REF!</definedName>
    <definedName name="_123Graph_AB" localSheetId="2" hidden="1">#REF!</definedName>
    <definedName name="_123Graph_AB" hidden="1">#REF!</definedName>
    <definedName name="_123Graph_B" localSheetId="0" hidden="1">#REF!</definedName>
    <definedName name="_123Graph_B" localSheetId="2" hidden="1">#REF!</definedName>
    <definedName name="_123Graph_B" hidden="1">#REF!</definedName>
    <definedName name="_123Graph_DB" localSheetId="0" hidden="1">#REF!</definedName>
    <definedName name="_123Graph_DB" localSheetId="2" hidden="1">#REF!</definedName>
    <definedName name="_123Graph_DB" hidden="1">#REF!</definedName>
    <definedName name="_123Graph_EB" localSheetId="0" hidden="1">#REF!</definedName>
    <definedName name="_123Graph_EB" localSheetId="2" hidden="1">#REF!</definedName>
    <definedName name="_123Graph_EB" hidden="1">#REF!</definedName>
    <definedName name="_123Graph_FB" localSheetId="0" hidden="1">#REF!</definedName>
    <definedName name="_123Graph_FB" localSheetId="2" hidden="1">#REF!</definedName>
    <definedName name="_123Graph_FB" hidden="1">#REF!</definedName>
    <definedName name="_132Graph_CB" localSheetId="0" hidden="1">#REF!</definedName>
    <definedName name="_132Graph_CB" localSheetId="2" hidden="1">#REF!</definedName>
    <definedName name="_132Graph_CB" hidden="1">#REF!</definedName>
    <definedName name="_14__123Graph_ACHART_4" hidden="1">'[9]Employment Data Sectors (wages)'!$A$12:$A$23</definedName>
    <definedName name="_14__123Graph_ACHART_6" hidden="1">'[9]Employment Data Sectors (wages)'!$Y$49:$Y$8103</definedName>
    <definedName name="_16__123Graph_ACHART_5" hidden="1">'[9]Employment Data Sectors (wages)'!$A$24:$A$35</definedName>
    <definedName name="_16__123Graph_ACHART_7" hidden="1">'[9]Employment Data Sectors (wages)'!$Y$8175:$Y$8186</definedName>
    <definedName name="_18__123Graph_ACHART_6" hidden="1">'[9]Employment Data Sectors (wages)'!$Y$49:$Y$8103</definedName>
    <definedName name="_18__123Graph_ACHART_8" hidden="1">'[9]Employment Data Sectors (wages)'!$W$8175:$W$8186</definedName>
    <definedName name="_1992BOPB" localSheetId="0">#REF!</definedName>
    <definedName name="_1992BOPB" localSheetId="2">#REF!</definedName>
    <definedName name="_1992BOPB">#REF!</definedName>
    <definedName name="_1Macros_Import_.qbop" localSheetId="0">[10]!'[Macros Import].qbop'</definedName>
    <definedName name="_20__123Graph_ACHART_7" hidden="1">'[9]Employment Data Sectors (wages)'!$Y$8175:$Y$8186</definedName>
    <definedName name="_20__123Graph_BCHART_1" hidden="1">'[9]Employment Data Sectors (wages)'!$B$8173:$B$8184</definedName>
    <definedName name="_22__123Graph_ACHART_8" hidden="1">'[9]Employment Data Sectors (wages)'!$W$8175:$W$8186</definedName>
    <definedName name="_22__123Graph_BCHART_2" hidden="1">'[9]Employment Data Sectors (wages)'!$B$8173:$B$8184</definedName>
    <definedName name="_24__123Graph_BCHART_1" hidden="1">'[9]Employment Data Sectors (wages)'!$B$8173:$B$8184</definedName>
    <definedName name="_24__123Graph_BCHART_3" hidden="1">'[9]Employment Data Sectors (wages)'!$B$11:$B$8185</definedName>
    <definedName name="_26__123Graph_BCHART_2" hidden="1">'[9]Employment Data Sectors (wages)'!$B$8173:$B$8184</definedName>
    <definedName name="_26__123Graph_BCHART_4" hidden="1">'[9]Employment Data Sectors (wages)'!$B$12:$B$23</definedName>
    <definedName name="_28__123Graph_BCHART_3" hidden="1">'[9]Employment Data Sectors (wages)'!$B$11:$B$8185</definedName>
    <definedName name="_28__123Graph_BCHART_5" hidden="1">'[9]Employment Data Sectors (wages)'!$B$24:$B$35</definedName>
    <definedName name="_2Macros_Import_.qbop">[10]!'[Macros Import].qbop'</definedName>
    <definedName name="_30__123Graph_BCHART_4" hidden="1">'[9]Employment Data Sectors (wages)'!$B$12:$B$23</definedName>
    <definedName name="_30__123Graph_BCHART_6" hidden="1">'[9]Employment Data Sectors (wages)'!$AS$49:$AS$8103</definedName>
    <definedName name="_32__123Graph_BCHART_5" hidden="1">'[9]Employment Data Sectors (wages)'!$B$24:$B$35</definedName>
    <definedName name="_32__123Graph_BCHART_7" hidden="1">'[9]Employment Data Sectors (wages)'!$Y$13:$Y$8187</definedName>
    <definedName name="_34__123Graph_BCHART_6" hidden="1">'[9]Employment Data Sectors (wages)'!$AS$49:$AS$8103</definedName>
    <definedName name="_34__123Graph_BCHART_8" hidden="1">'[9]Employment Data Sectors (wages)'!$W$13:$W$8187</definedName>
    <definedName name="_36__123Graph_BCHART_7" hidden="1">'[9]Employment Data Sectors (wages)'!$Y$13:$Y$8187</definedName>
    <definedName name="_36__123Graph_CCHART_1" hidden="1">'[9]Employment Data Sectors (wages)'!$C$8173:$C$8184</definedName>
    <definedName name="_38__123Graph_BCHART_8" hidden="1">'[9]Employment Data Sectors (wages)'!$W$13:$W$8187</definedName>
    <definedName name="_38__123Graph_CCHART_2" hidden="1">'[9]Employment Data Sectors (wages)'!$C$8173:$C$8184</definedName>
    <definedName name="_4__123Graph_ACHART_1" hidden="1">'[9]Employment Data Sectors (wages)'!$A$8173:$A$8184</definedName>
    <definedName name="_40__123Graph_CCHART_1" hidden="1">'[9]Employment Data Sectors (wages)'!$C$8173:$C$8184</definedName>
    <definedName name="_40__123Graph_CCHART_3" hidden="1">'[9]Employment Data Sectors (wages)'!$C$11:$C$8185</definedName>
    <definedName name="_42__123Graph_CCHART_2" hidden="1">'[9]Employment Data Sectors (wages)'!$C$8173:$C$8184</definedName>
    <definedName name="_42__123Graph_CCHART_4" hidden="1">'[9]Employment Data Sectors (wages)'!$C$12:$C$23</definedName>
    <definedName name="_44__123Graph_CCHART_3" hidden="1">'[9]Employment Data Sectors (wages)'!$C$11:$C$8185</definedName>
    <definedName name="_44__123Graph_CCHART_5" hidden="1">'[9]Employment Data Sectors (wages)'!$C$24:$C$35</definedName>
    <definedName name="_46__123Graph_CCHART_4" hidden="1">'[9]Employment Data Sectors (wages)'!$C$12:$C$23</definedName>
    <definedName name="_46__123Graph_CCHART_6" hidden="1">'[9]Employment Data Sectors (wages)'!$U$49:$U$8103</definedName>
    <definedName name="_48__123Graph_CCHART_5" hidden="1">'[9]Employment Data Sectors (wages)'!$C$24:$C$35</definedName>
    <definedName name="_48__123Graph_CCHART_7" hidden="1">'[9]Employment Data Sectors (wages)'!$Y$14:$Y$25</definedName>
    <definedName name="_50__123Graph_CCHART_6" hidden="1">'[9]Employment Data Sectors (wages)'!$U$49:$U$8103</definedName>
    <definedName name="_50__123Graph_CCHART_8" hidden="1">'[9]Employment Data Sectors (wages)'!$W$14:$W$25</definedName>
    <definedName name="_52__123Graph_CCHART_7" hidden="1">'[9]Employment Data Sectors (wages)'!$Y$14:$Y$25</definedName>
    <definedName name="_52__123Graph_DCHART_7" hidden="1">'[9]Employment Data Sectors (wages)'!$Y$26:$Y$37</definedName>
    <definedName name="_54__123Graph_CCHART_8" hidden="1">'[9]Employment Data Sectors (wages)'!$W$14:$W$25</definedName>
    <definedName name="_54__123Graph_DCHART_8" hidden="1">'[9]Employment Data Sectors (wages)'!$W$26:$W$37</definedName>
    <definedName name="_56__123Graph_DCHART_7" hidden="1">'[9]Employment Data Sectors (wages)'!$Y$26:$Y$37</definedName>
    <definedName name="_56__123Graph_ECHART_7" hidden="1">'[9]Employment Data Sectors (wages)'!$Y$38:$Y$49</definedName>
    <definedName name="_58__123Graph_DCHART_8" hidden="1">'[9]Employment Data Sectors (wages)'!$W$26:$W$37</definedName>
    <definedName name="_58__123Graph_ECHART_8" hidden="1">'[9]Employment Data Sectors (wages)'!$H$86:$H$99</definedName>
    <definedName name="_6__123Graph_ACHART_2" hidden="1">'[9]Employment Data Sectors (wages)'!$A$8173:$A$8184</definedName>
    <definedName name="_60__123Graph_ECHART_7" hidden="1">'[9]Employment Data Sectors (wages)'!$Y$38:$Y$49</definedName>
    <definedName name="_60__123Graph_FCHART_8" hidden="1">'[9]Employment Data Sectors (wages)'!$H$6:$H$17</definedName>
    <definedName name="_62__123Graph_ECHART_8" hidden="1">'[9]Employment Data Sectors (wages)'!$H$86:$H$99</definedName>
    <definedName name="_64__123Graph_FCHART_8" hidden="1">'[9]Employment Data Sectors (wages)'!$H$6:$H$17</definedName>
    <definedName name="_6Macros_Import_.qbop" localSheetId="2">[10]!'[Macros Import].qbop'</definedName>
    <definedName name="_6Macros_Import_.qbop">[10]!'[Macros Import].qbop'</definedName>
    <definedName name="_8__123Graph_ACHART_1" hidden="1">'[9]Employment Data Sectors (wages)'!$A$8173:$A$8184</definedName>
    <definedName name="_8__123Graph_ACHART_3" hidden="1">'[9]Employment Data Sectors (wages)'!$A$11:$A$8185</definedName>
    <definedName name="_BOP1" localSheetId="0">#REF!</definedName>
    <definedName name="_BOP1" localSheetId="2">#REF!</definedName>
    <definedName name="_BOP1">#REF!</definedName>
    <definedName name="_BOP2" localSheetId="0">[1]BoP!#REF!</definedName>
    <definedName name="_BOP2" localSheetId="2">[1]BoP!#REF!</definedName>
    <definedName name="_BOP2">[1]BoP!#REF!</definedName>
    <definedName name="_dat1" localSheetId="0">'[2]work Q real'!#REF!</definedName>
    <definedName name="_dat1" localSheetId="2">'[2]work Q real'!#REF!</definedName>
    <definedName name="_dat1">'[2]work Q real'!#REF!</definedName>
    <definedName name="_dat2" localSheetId="0">#REF!</definedName>
    <definedName name="_dat2" localSheetId="2">#REF!</definedName>
    <definedName name="_dat2">#REF!</definedName>
    <definedName name="_EXP5" localSheetId="0">#REF!</definedName>
    <definedName name="_EXP5" localSheetId="2">#REF!</definedName>
    <definedName name="_EXP5">#REF!</definedName>
    <definedName name="_EXP6" localSheetId="0">#REF!</definedName>
    <definedName name="_EXP6" localSheetId="2">#REF!</definedName>
    <definedName name="_EXP6">#REF!</definedName>
    <definedName name="_EXP7" localSheetId="0">#REF!</definedName>
    <definedName name="_EXP7" localSheetId="2">#REF!</definedName>
    <definedName name="_EXP7">#REF!</definedName>
    <definedName name="_EXP9" localSheetId="0">#REF!</definedName>
    <definedName name="_EXP9" localSheetId="2">#REF!</definedName>
    <definedName name="_EXP9">#REF!</definedName>
    <definedName name="_Fill" localSheetId="0" hidden="1">#REF!</definedName>
    <definedName name="_Fill" localSheetId="2" hidden="1">#REF!</definedName>
    <definedName name="_Fill" hidden="1">#REF!</definedName>
    <definedName name="_IMP10" localSheetId="0">#REF!</definedName>
    <definedName name="_IMP10" localSheetId="2">#REF!</definedName>
    <definedName name="_IMP10">#REF!</definedName>
    <definedName name="_IMP2" localSheetId="0">#REF!</definedName>
    <definedName name="_IMP2" localSheetId="2">#REF!</definedName>
    <definedName name="_IMP2">#REF!</definedName>
    <definedName name="_IMP4" localSheetId="0">#REF!</definedName>
    <definedName name="_IMP4" localSheetId="2">#REF!</definedName>
    <definedName name="_IMP4">#REF!</definedName>
    <definedName name="_IMP6" localSheetId="0">#REF!</definedName>
    <definedName name="_IMP6" localSheetId="2">#REF!</definedName>
    <definedName name="_IMP6">#REF!</definedName>
    <definedName name="_IMP7" localSheetId="0">#REF!</definedName>
    <definedName name="_IMP7" localSheetId="2">#REF!</definedName>
    <definedName name="_IMP7">#REF!</definedName>
    <definedName name="_IMP8" localSheetId="0">#REF!</definedName>
    <definedName name="_IMP8" localSheetId="2">#REF!</definedName>
    <definedName name="_IMP8">#REF!</definedName>
    <definedName name="_MTS2" localSheetId="0">'[3]Annual Tables'!#REF!</definedName>
    <definedName name="_MTS2" localSheetId="2">'[3]Annual Tables'!#REF!</definedName>
    <definedName name="_MTS2">'[3]Annual Tables'!#REF!</definedName>
    <definedName name="_Order1" hidden="1">255</definedName>
    <definedName name="_Order2" hidden="1">255</definedName>
    <definedName name="_OUT1" localSheetId="0">#REF!</definedName>
    <definedName name="_OUT1" localSheetId="2">#REF!</definedName>
    <definedName name="_OUT1">#REF!</definedName>
    <definedName name="_OUT2" localSheetId="0">#REF!</definedName>
    <definedName name="_OUT2" localSheetId="2">#REF!</definedName>
    <definedName name="_OUT2">#REF!</definedName>
    <definedName name="_PAG2" localSheetId="0">[3]Index!#REF!</definedName>
    <definedName name="_PAG2" localSheetId="2">[3]Index!#REF!</definedName>
    <definedName name="_PAG2">[3]Index!#REF!</definedName>
    <definedName name="_PAG3" localSheetId="0">[3]Index!#REF!</definedName>
    <definedName name="_PAG3" localSheetId="2">[3]Index!#REF!</definedName>
    <definedName name="_PAG3">[3]Index!#REF!</definedName>
    <definedName name="_PAG4" localSheetId="0">[3]Index!#REF!</definedName>
    <definedName name="_PAG4" localSheetId="2">[3]Index!#REF!</definedName>
    <definedName name="_PAG4">[3]Index!#REF!</definedName>
    <definedName name="_PAG5" localSheetId="0">[3]Index!#REF!</definedName>
    <definedName name="_PAG5" localSheetId="2">[3]Index!#REF!</definedName>
    <definedName name="_PAG5">[3]Index!#REF!</definedName>
    <definedName name="_PAG6" localSheetId="0">[3]Index!#REF!</definedName>
    <definedName name="_PAG6" localSheetId="2">[3]Index!#REF!</definedName>
    <definedName name="_PAG6">[3]Index!#REF!</definedName>
    <definedName name="_PAG7" localSheetId="0">#REF!</definedName>
    <definedName name="_PAG7" localSheetId="2">#REF!</definedName>
    <definedName name="_PAG7">#REF!</definedName>
    <definedName name="_pro2001">[4]pro2001!$A$1:$B$72</definedName>
    <definedName name="_r13">[11]splatnosti!$V$39</definedName>
    <definedName name="_r14">[11]splatnosti!$V$40</definedName>
    <definedName name="_Regression_X" localSheetId="0" hidden="1">#REF!</definedName>
    <definedName name="_Regression_X" localSheetId="2" hidden="1">#REF!</definedName>
    <definedName name="_Regression_X" hidden="1">#REF!</definedName>
    <definedName name="_Regression_Y" localSheetId="0" hidden="1">#REF!</definedName>
    <definedName name="_Regression_Y" localSheetId="2" hidden="1">#REF!</definedName>
    <definedName name="_Regression_Y" hidden="1">#REF!</definedName>
    <definedName name="_RES2" localSheetId="0">[1]RES!#REF!</definedName>
    <definedName name="_RES2" localSheetId="2">[1]RES!#REF!</definedName>
    <definedName name="_RES2">[1]RES!#REF!</definedName>
    <definedName name="_RULC" localSheetId="0">[5]REER!$BA$144:$BA$206</definedName>
    <definedName name="_RULC">[6]REER!$BA$144:$BA$206</definedName>
    <definedName name="_TAB1" localSheetId="0">#REF!</definedName>
    <definedName name="_TAB1" localSheetId="2">#REF!</definedName>
    <definedName name="_TAB1">#REF!</definedName>
    <definedName name="_TAB10" localSheetId="0">#REF!</definedName>
    <definedName name="_TAB10" localSheetId="2">#REF!</definedName>
    <definedName name="_TAB10">#REF!</definedName>
    <definedName name="_TAB12" localSheetId="0">#REF!</definedName>
    <definedName name="_TAB12" localSheetId="2">#REF!</definedName>
    <definedName name="_TAB12">#REF!</definedName>
    <definedName name="_Tab19" localSheetId="0">#REF!</definedName>
    <definedName name="_Tab19" localSheetId="2">#REF!</definedName>
    <definedName name="_Tab19">#REF!</definedName>
    <definedName name="_TAB2" localSheetId="0">#REF!</definedName>
    <definedName name="_TAB2" localSheetId="2">#REF!</definedName>
    <definedName name="_TAB2">#REF!</definedName>
    <definedName name="_Tab20" localSheetId="0">#REF!</definedName>
    <definedName name="_Tab20" localSheetId="2">#REF!</definedName>
    <definedName name="_Tab20">#REF!</definedName>
    <definedName name="_Tab21" localSheetId="0">#REF!</definedName>
    <definedName name="_Tab21" localSheetId="2">#REF!</definedName>
    <definedName name="_Tab21">#REF!</definedName>
    <definedName name="_Tab22" localSheetId="0">#REF!</definedName>
    <definedName name="_Tab22" localSheetId="2">#REF!</definedName>
    <definedName name="_Tab22">#REF!</definedName>
    <definedName name="_Tab23" localSheetId="0">#REF!</definedName>
    <definedName name="_Tab23" localSheetId="2">#REF!</definedName>
    <definedName name="_Tab23">#REF!</definedName>
    <definedName name="_Tab24" localSheetId="0">#REF!</definedName>
    <definedName name="_Tab24" localSheetId="2">#REF!</definedName>
    <definedName name="_Tab24">#REF!</definedName>
    <definedName name="_Tab26" localSheetId="0">#REF!</definedName>
    <definedName name="_Tab26" localSheetId="2">#REF!</definedName>
    <definedName name="_Tab26">#REF!</definedName>
    <definedName name="_Tab27" localSheetId="0">#REF!</definedName>
    <definedName name="_Tab27" localSheetId="2">#REF!</definedName>
    <definedName name="_Tab27">#REF!</definedName>
    <definedName name="_Tab28" localSheetId="0">#REF!</definedName>
    <definedName name="_Tab28" localSheetId="2">#REF!</definedName>
    <definedName name="_Tab28">#REF!</definedName>
    <definedName name="_Tab29" localSheetId="0">#REF!</definedName>
    <definedName name="_Tab29" localSheetId="2">#REF!</definedName>
    <definedName name="_Tab29">#REF!</definedName>
    <definedName name="_TAB3" localSheetId="0">#REF!</definedName>
    <definedName name="_TAB3" localSheetId="2">#REF!</definedName>
    <definedName name="_TAB3">#REF!</definedName>
    <definedName name="_Tab30" localSheetId="0">#REF!</definedName>
    <definedName name="_Tab30" localSheetId="2">#REF!</definedName>
    <definedName name="_Tab30">#REF!</definedName>
    <definedName name="_Tab31" localSheetId="0">#REF!</definedName>
    <definedName name="_Tab31" localSheetId="2">#REF!</definedName>
    <definedName name="_Tab31">#REF!</definedName>
    <definedName name="_Tab32" localSheetId="0">#REF!</definedName>
    <definedName name="_Tab32" localSheetId="2">#REF!</definedName>
    <definedName name="_Tab32">#REF!</definedName>
    <definedName name="_Tab33" localSheetId="0">#REF!</definedName>
    <definedName name="_Tab33" localSheetId="2">#REF!</definedName>
    <definedName name="_Tab33">#REF!</definedName>
    <definedName name="_Tab34" localSheetId="0">#REF!</definedName>
    <definedName name="_Tab34" localSheetId="2">#REF!</definedName>
    <definedName name="_Tab34">#REF!</definedName>
    <definedName name="_Tab35" localSheetId="0">#REF!</definedName>
    <definedName name="_Tab35" localSheetId="2">#REF!</definedName>
    <definedName name="_Tab35">#REF!</definedName>
    <definedName name="_TAB4" localSheetId="0">#REF!</definedName>
    <definedName name="_TAB4" localSheetId="2">#REF!</definedName>
    <definedName name="_TAB4">#REF!</definedName>
    <definedName name="_TAB5" localSheetId="0">#REF!</definedName>
    <definedName name="_TAB5" localSheetId="2">#REF!</definedName>
    <definedName name="_TAB5">#REF!</definedName>
    <definedName name="_tab6" localSheetId="0">#REF!</definedName>
    <definedName name="_tab6" localSheetId="2">#REF!</definedName>
    <definedName name="_tab6">#REF!</definedName>
    <definedName name="_TAB7" localSheetId="0">#REF!</definedName>
    <definedName name="_TAB7" localSheetId="2">#REF!</definedName>
    <definedName name="_TAB7">#REF!</definedName>
    <definedName name="_TAB8" localSheetId="0">#REF!</definedName>
    <definedName name="_TAB8" localSheetId="2">#REF!</definedName>
    <definedName name="_TAB8">#REF!</definedName>
    <definedName name="_tab9" localSheetId="0">#REF!</definedName>
    <definedName name="_tab9" localSheetId="2">#REF!</definedName>
    <definedName name="_tab9">#REF!</definedName>
    <definedName name="_TB41" localSheetId="0">#REF!</definedName>
    <definedName name="_TB41" localSheetId="2">#REF!</definedName>
    <definedName name="_TB41">#REF!</definedName>
    <definedName name="_Toc353468544" localSheetId="2">NPC!$A$29</definedName>
    <definedName name="_WEO1" localSheetId="0">#REF!</definedName>
    <definedName name="_WEO1" localSheetId="2">#REF!</definedName>
    <definedName name="_WEO1">#REF!</definedName>
    <definedName name="_WEO2" localSheetId="0">#REF!</definedName>
    <definedName name="_WEO2" localSheetId="2">#REF!</definedName>
    <definedName name="_WEO2">#REF!</definedName>
    <definedName name="a" localSheetId="0">#REF!</definedName>
    <definedName name="a" localSheetId="2">#REF!</definedName>
    <definedName name="a">#REF!</definedName>
    <definedName name="aaaaaaaaaaaaaa" localSheetId="0">'2_pack_IFP'!aaaaaaaaaaaaaa</definedName>
    <definedName name="aaaaaaaaaaaaaa" localSheetId="1">'Saldo 2014'!aaaaaaaaaaaaaa</definedName>
    <definedName name="aaaaaaaaaaaaaa">[12]!aaaaaaaaaaaaaa</definedName>
    <definedName name="aas" localSheetId="0">[13]Contents!$A$1:$C$25</definedName>
    <definedName name="aas">[14]Contents!$A$1:$C$25</definedName>
    <definedName name="aloha" localSheetId="0" hidden="1">'[15]i2-KA'!#REF!</definedName>
    <definedName name="aloha" localSheetId="2" hidden="1">'[15]i2-KA'!#REF!</definedName>
    <definedName name="aloha" hidden="1">'[15]i2-KA'!#REF!</definedName>
    <definedName name="ANNUALNOM" localSheetId="0">#REF!</definedName>
    <definedName name="ANNUALNOM" localSheetId="2">#REF!</definedName>
    <definedName name="ANNUALNOM">#REF!</definedName>
    <definedName name="as" localSheetId="0">'[13]i-REER'!$A$2:$F$104</definedName>
    <definedName name="as">'[14]i-REER'!$A$2:$F$104</definedName>
    <definedName name="ASSUM" localSheetId="0">#REF!</definedName>
    <definedName name="ASSUM" localSheetId="2">#REF!</definedName>
    <definedName name="ASSUM">#REF!</definedName>
    <definedName name="ASSUMB" localSheetId="0">#REF!</definedName>
    <definedName name="ASSUMB" localSheetId="2">#REF!</definedName>
    <definedName name="ASSUMB">#REF!</definedName>
    <definedName name="atrade" localSheetId="0">[10]!atrade</definedName>
    <definedName name="atrade" localSheetId="2">[10]!atrade</definedName>
    <definedName name="atrade">[10]!atrade</definedName>
    <definedName name="b" localSheetId="0">#REF!</definedName>
    <definedName name="b" localSheetId="2">#REF!</definedName>
    <definedName name="b">#REF!</definedName>
    <definedName name="BAKLANBOPB" localSheetId="0">#REF!</definedName>
    <definedName name="BAKLANBOPB" localSheetId="2">#REF!</definedName>
    <definedName name="BAKLANBOPB">#REF!</definedName>
    <definedName name="BAKLANDEBT2B" localSheetId="0">#REF!</definedName>
    <definedName name="BAKLANDEBT2B" localSheetId="2">#REF!</definedName>
    <definedName name="BAKLANDEBT2B">#REF!</definedName>
    <definedName name="BAKLDEBT1B" localSheetId="0">#REF!</definedName>
    <definedName name="BAKLDEBT1B" localSheetId="2">#REF!</definedName>
    <definedName name="BAKLDEBT1B">#REF!</definedName>
    <definedName name="BASDAT" localSheetId="0">'[3]Annual Tables'!#REF!</definedName>
    <definedName name="BASDAT" localSheetId="2">'[3]Annual Tables'!#REF!</definedName>
    <definedName name="BASDAT">'[3]Annual Tables'!#REF!</definedName>
    <definedName name="bb" localSheetId="0" hidden="1">{"Riqfin97",#N/A,FALSE,"Tran";"Riqfinpro",#N/A,FALSE,"Tran"}</definedName>
    <definedName name="bb" localSheetId="1" hidden="1">{"Riqfin97",#N/A,FALSE,"Tran";"Riqfinpro",#N/A,FALSE,"Tran"}</definedName>
    <definedName name="bb" hidden="1">{"Riqfin97",#N/A,FALSE,"Tran";"Riqfinpro",#N/A,FALSE,"Tran"}</definedName>
    <definedName name="bbb" localSheetId="0" hidden="1">{"Riqfin97",#N/A,FALSE,"Tran";"Riqfinpro",#N/A,FALSE,"Tran"}</definedName>
    <definedName name="bbb" localSheetId="1" hidden="1">{"Riqfin97",#N/A,FALSE,"Tran";"Riqfinpro",#N/A,FALSE,"Tran"}</definedName>
    <definedName name="bbb" hidden="1">{"Riqfin97",#N/A,FALSE,"Tran";"Riqfinpro",#N/A,FALSE,"Tran"}</definedName>
    <definedName name="bbbbbbbbbbbbbb" localSheetId="0">'2_pack_IFP'!bbbbbbbbbbbbbb</definedName>
    <definedName name="bbbbbbbbbbbbbb" localSheetId="1">'Saldo 2014'!bbbbbbbbbbbbbb</definedName>
    <definedName name="bbbbbbbbbbbbbb">[12]!bbbbbbbbbbbbbb</definedName>
    <definedName name="BCA">#N/A</definedName>
    <definedName name="BCA_GDP">#N/A</definedName>
    <definedName name="BE">#N/A</definedName>
    <definedName name="BEA" localSheetId="0">'[16]WEO-BOP'!#REF!</definedName>
    <definedName name="BEA" localSheetId="2">'[16]WEO-BOP'!#REF!</definedName>
    <definedName name="BEA">'[16]WEO-BOP'!#REF!</definedName>
    <definedName name="BEAI">#N/A</definedName>
    <definedName name="BEAIB">#N/A</definedName>
    <definedName name="BEAIG">#N/A</definedName>
    <definedName name="BEAP">#N/A</definedName>
    <definedName name="BEAPB">#N/A</definedName>
    <definedName name="BEAPG">#N/A</definedName>
    <definedName name="BEDE" localSheetId="0">#REF!</definedName>
    <definedName name="BEDE" localSheetId="2">#REF!</definedName>
    <definedName name="BEDE">#REF!</definedName>
    <definedName name="BER" localSheetId="0">'[16]WEO-BOP'!#REF!</definedName>
    <definedName name="BER" localSheetId="2">'[16]WEO-BOP'!#REF!</definedName>
    <definedName name="BER">'[16]WEO-BOP'!#REF!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0">'[16]WEO-BOP'!#REF!</definedName>
    <definedName name="BFD" localSheetId="2">'[16]WEO-BOP'!#REF!</definedName>
    <definedName name="BFD">'[16]WEO-BOP'!#REF!</definedName>
    <definedName name="BFDI" localSheetId="0">'[16]WEO-BOP'!#REF!</definedName>
    <definedName name="BFDI" localSheetId="2">'[16]WEO-BOP'!#REF!</definedName>
    <definedName name="BFDI">'[16]WEO-BOP'!#REF!</definedName>
    <definedName name="BFL">#N/A</definedName>
    <definedName name="BFL_D">#N/A</definedName>
    <definedName name="BFL_DF">#N/A</definedName>
    <definedName name="BFLB">#N/A</definedName>
    <definedName name="BFLB_D">#N/A</definedName>
    <definedName name="BFLB_DF">#N/A</definedName>
    <definedName name="BFLD_DF" localSheetId="0">'2_pack_IFP'!BFLD_DF</definedName>
    <definedName name="BFLD_DF" localSheetId="1">'Saldo 2014'!BFLD_DF</definedName>
    <definedName name="BFLD_DF">[12]!BFLD_DF</definedName>
    <definedName name="BFLG">#N/A</definedName>
    <definedName name="BFLG_D">#N/A</definedName>
    <definedName name="BFLG_DF">#N/A</definedName>
    <definedName name="BFO" localSheetId="0">'[16]WEO-BOP'!#REF!</definedName>
    <definedName name="BFO" localSheetId="2">'[16]WEO-BOP'!#REF!</definedName>
    <definedName name="BFO">'[16]WEO-BOP'!#REF!</definedName>
    <definedName name="BFOA" localSheetId="0">'[16]WEO-BOP'!#REF!</definedName>
    <definedName name="BFOA" localSheetId="2">'[16]WEO-BOP'!#REF!</definedName>
    <definedName name="BFOA">'[16]WEO-BOP'!#REF!</definedName>
    <definedName name="BFOAG" localSheetId="0">'[16]WEO-BOP'!#REF!</definedName>
    <definedName name="BFOAG" localSheetId="2">'[16]WEO-BOP'!#REF!</definedName>
    <definedName name="BFOAG">'[16]WEO-BOP'!#REF!</definedName>
    <definedName name="BFOG" localSheetId="0">'[16]WEO-BOP'!#REF!</definedName>
    <definedName name="BFOG" localSheetId="2">'[16]WEO-BOP'!#REF!</definedName>
    <definedName name="BFOG">'[16]WEO-BOP'!#REF!</definedName>
    <definedName name="BFOL" localSheetId="0">'[16]WEO-BOP'!#REF!</definedName>
    <definedName name="BFOL" localSheetId="2">'[16]WEO-BOP'!#REF!</definedName>
    <definedName name="BFOL">'[16]WEO-BOP'!#REF!</definedName>
    <definedName name="BFOL_B" localSheetId="0">'[16]WEO-BOP'!#REF!</definedName>
    <definedName name="BFOL_B" localSheetId="2">'[16]WEO-BOP'!#REF!</definedName>
    <definedName name="BFOL_B">'[16]WEO-BOP'!#REF!</definedName>
    <definedName name="BFOL_G" localSheetId="0">'[16]WEO-BOP'!#REF!</definedName>
    <definedName name="BFOL_G" localSheetId="2">'[16]WEO-BOP'!#REF!</definedName>
    <definedName name="BFOL_G">'[16]WEO-BOP'!#REF!</definedName>
    <definedName name="BFOLG" localSheetId="0">'[16]WEO-BOP'!#REF!</definedName>
    <definedName name="BFOLG" localSheetId="2">'[16]WEO-BOP'!#REF!</definedName>
    <definedName name="BFOLG">'[16]WEO-BOP'!#REF!</definedName>
    <definedName name="BFP" localSheetId="0">'[16]WEO-BOP'!#REF!</definedName>
    <definedName name="BFP" localSheetId="2">'[16]WEO-BOP'!#REF!</definedName>
    <definedName name="BFP">'[16]WEO-BOP'!#REF!</definedName>
    <definedName name="BFPA" localSheetId="0">'[16]WEO-BOP'!#REF!</definedName>
    <definedName name="BFPA" localSheetId="2">'[16]WEO-BOP'!#REF!</definedName>
    <definedName name="BFPA">'[16]WEO-BOP'!#REF!</definedName>
    <definedName name="BFPAG" localSheetId="0">'[16]WEO-BOP'!#REF!</definedName>
    <definedName name="BFPAG" localSheetId="2">'[16]WEO-BOP'!#REF!</definedName>
    <definedName name="BFPAG">'[16]WEO-BOP'!#REF!</definedName>
    <definedName name="BFPG" localSheetId="0">'[16]WEO-BOP'!#REF!</definedName>
    <definedName name="BFPG" localSheetId="2">'[16]WEO-BOP'!#REF!</definedName>
    <definedName name="BFPG">'[16]WEO-BOP'!#REF!</definedName>
    <definedName name="BFPL" localSheetId="0">'[16]WEO-BOP'!#REF!</definedName>
    <definedName name="BFPL" localSheetId="2">'[16]WEO-BOP'!#REF!</definedName>
    <definedName name="BFPL">'[16]WEO-BOP'!#REF!</definedName>
    <definedName name="BFPLD" localSheetId="0">'[16]WEO-BOP'!#REF!</definedName>
    <definedName name="BFPLD" localSheetId="2">'[16]WEO-BOP'!#REF!</definedName>
    <definedName name="BFPLD">'[16]WEO-BOP'!#REF!</definedName>
    <definedName name="BFPLDG" localSheetId="0">'[16]WEO-BOP'!#REF!</definedName>
    <definedName name="BFPLDG" localSheetId="2">'[16]WEO-BOP'!#REF!</definedName>
    <definedName name="BFPLDG">'[16]WEO-BOP'!#REF!</definedName>
    <definedName name="BFPLE" localSheetId="0">'[16]WEO-BOP'!#REF!</definedName>
    <definedName name="BFPLE" localSheetId="2">'[16]WEO-BOP'!#REF!</definedName>
    <definedName name="BFPLE">'[16]WEO-BOP'!#REF!</definedName>
    <definedName name="BFRA">#N/A</definedName>
    <definedName name="BGS" localSheetId="0">'[16]WEO-BOP'!#REF!</definedName>
    <definedName name="BGS" localSheetId="2">'[16]WEO-BOP'!#REF!</definedName>
    <definedName name="BGS">'[16]WEO-BOP'!#REF!</definedName>
    <definedName name="BI">#N/A</definedName>
    <definedName name="BID" localSheetId="0">'[16]WEO-BOP'!#REF!</definedName>
    <definedName name="BID" localSheetId="2">'[16]WEO-BOP'!#REF!</definedName>
    <definedName name="BID">'[16]WEO-BOP'!#REF!</definedName>
    <definedName name="BK">#N/A</definedName>
    <definedName name="BKF">#N/A</definedName>
    <definedName name="BMG">[17]Q6!$E$28:$AH$28</definedName>
    <definedName name="BMII">#N/A</definedName>
    <definedName name="BMIIB">#N/A</definedName>
    <definedName name="BMIIG">#N/A</definedName>
    <definedName name="BMS" localSheetId="0">'[16]WEO-BOP'!#REF!</definedName>
    <definedName name="BMS" localSheetId="2">'[16]WEO-BOP'!#REF!</definedName>
    <definedName name="BMS">'[16]WEO-BOP'!#REF!</definedName>
    <definedName name="Bolivia" localSheetId="0">#REF!</definedName>
    <definedName name="Bolivia" localSheetId="2">#REF!</definedName>
    <definedName name="Bolivia">#REF!</definedName>
    <definedName name="BOP">#N/A</definedName>
    <definedName name="BOPB" localSheetId="0">#REF!</definedName>
    <definedName name="BOPB" localSheetId="2">#REF!</definedName>
    <definedName name="BOPB">#REF!</definedName>
    <definedName name="BOPMEMOB" localSheetId="0">#REF!</definedName>
    <definedName name="BOPMEMOB" localSheetId="2">#REF!</definedName>
    <definedName name="BOPMEMOB">#REF!</definedName>
    <definedName name="BRASS" localSheetId="0">'[16]WEO-BOP'!#REF!</definedName>
    <definedName name="BRASS" localSheetId="2">'[16]WEO-BOP'!#REF!</definedName>
    <definedName name="BRASS">'[16]WEO-BOP'!#REF!</definedName>
    <definedName name="Brazil" localSheetId="0">#REF!</definedName>
    <definedName name="Brazil" localSheetId="2">#REF!</definedName>
    <definedName name="Brazil">#REF!</definedName>
    <definedName name="BTR" localSheetId="0">'[16]WEO-BOP'!#REF!</definedName>
    <definedName name="BTR" localSheetId="2">'[16]WEO-BOP'!#REF!</definedName>
    <definedName name="BTR">'[16]WEO-BOP'!#REF!</definedName>
    <definedName name="BTRG" localSheetId="0">'[16]WEO-BOP'!#REF!</definedName>
    <definedName name="BTRG" localSheetId="2">'[16]WEO-BOP'!#REF!</definedName>
    <definedName name="BTRG">'[16]WEO-BOP'!#REF!</definedName>
    <definedName name="BUDGET" localSheetId="0">#REF!</definedName>
    <definedName name="BUDGET" localSheetId="2">#REF!</definedName>
    <definedName name="BUDGET">#REF!</definedName>
    <definedName name="Budget_expenditure" localSheetId="0">#REF!</definedName>
    <definedName name="Budget_expenditure" localSheetId="2">#REF!</definedName>
    <definedName name="Budget_expenditure">#REF!</definedName>
    <definedName name="Budget_revenue" localSheetId="0">#REF!</definedName>
    <definedName name="Budget_revenue" localSheetId="2">#REF!</definedName>
    <definedName name="Budget_revenue">#REF!</definedName>
    <definedName name="BXG">[17]Q6!$E$26:$AH$26</definedName>
    <definedName name="BXS" localSheetId="0">'[16]WEO-BOP'!#REF!</definedName>
    <definedName name="BXS" localSheetId="2">'[16]WEO-BOP'!#REF!</definedName>
    <definedName name="BXS">'[16]WEO-BOP'!#REF!</definedName>
    <definedName name="BXTSAq" localSheetId="0">#REF!</definedName>
    <definedName name="BXTSAq" localSheetId="2">#REF!</definedName>
    <definedName name="BXTSAq">#REF!</definedName>
    <definedName name="CalcMCV_4" localSheetId="0">#REF!</definedName>
    <definedName name="CalcMCV_4" localSheetId="2">#REF!</definedName>
    <definedName name="CalcMCV_4">#REF!</definedName>
    <definedName name="calcNGS_NGDP">#N/A</definedName>
    <definedName name="CAPACCB" localSheetId="0">#REF!</definedName>
    <definedName name="CAPACCB" localSheetId="2">#REF!</definedName>
    <definedName name="CAPACCB">#REF!</definedName>
    <definedName name="cc" localSheetId="0" hidden="1">{"Riqfin97",#N/A,FALSE,"Tran";"Riqfinpro",#N/A,FALSE,"Tran"}</definedName>
    <definedName name="cc" localSheetId="1" hidden="1">{"Riqfin97",#N/A,FALSE,"Tran";"Riqfinpro",#N/A,FALSE,"Tran"}</definedName>
    <definedName name="cc" hidden="1">{"Riqfin97",#N/A,FALSE,"Tran";"Riqfinpro",#N/A,FALSE,"Tran"}</definedName>
    <definedName name="ccc" localSheetId="0" hidden="1">{"Riqfin97",#N/A,FALSE,"Tran";"Riqfinpro",#N/A,FALSE,"Tran"}</definedName>
    <definedName name="ccc" localSheetId="1" hidden="1">{"Riqfin97",#N/A,FALSE,"Tran";"Riqfinpro",#N/A,FALSE,"Tran"}</definedName>
    <definedName name="ccc" hidden="1">{"Riqfin97",#N/A,FALSE,"Tran";"Riqfinpro",#N/A,FALSE,"Tran"}</definedName>
    <definedName name="CCODE" localSheetId="0">#REF!</definedName>
    <definedName name="CCODE" localSheetId="2">#REF!</definedName>
    <definedName name="CCODE">#REF!</definedName>
    <definedName name="cgb" localSheetId="0">#REF!</definedName>
    <definedName name="cgb" localSheetId="2">#REF!</definedName>
    <definedName name="cgb">#REF!</definedName>
    <definedName name="cge" localSheetId="0">#REF!</definedName>
    <definedName name="cge" localSheetId="2">#REF!</definedName>
    <definedName name="cge">#REF!</definedName>
    <definedName name="cgr" localSheetId="0">#REF!</definedName>
    <definedName name="cgr" localSheetId="2">#REF!</definedName>
    <definedName name="cgr">#REF!</definedName>
    <definedName name="CONCK" localSheetId="0">#REF!</definedName>
    <definedName name="CONCK" localSheetId="2">#REF!</definedName>
    <definedName name="CONCK">#REF!</definedName>
    <definedName name="Cons" localSheetId="0">#REF!</definedName>
    <definedName name="Cons" localSheetId="2">#REF!</definedName>
    <definedName name="Cons">#REF!</definedName>
    <definedName name="CORULCSA" localSheetId="0">[18]E!$V$15:$V$98</definedName>
    <definedName name="CORULCSA">[19]E!$V$15:$V$98</definedName>
    <definedName name="CurrVintage">[20]Current!$D$66</definedName>
    <definedName name="d">"Graf 5"</definedName>
    <definedName name="DABproj">#N/A</definedName>
    <definedName name="DAGproj">#N/A</definedName>
    <definedName name="daily_interest_rates" localSheetId="0">'[21]daily calculations'!#REF!</definedName>
    <definedName name="daily_interest_rates" localSheetId="2">'[22]daily calculations'!#REF!</definedName>
    <definedName name="daily_interest_rates">'[22]daily calculations'!#REF!</definedName>
    <definedName name="DAproj">#N/A</definedName>
    <definedName name="DASD">#N/A</definedName>
    <definedName name="DASDB">#N/A</definedName>
    <definedName name="DASDG">#N/A</definedName>
    <definedName name="data_area" localSheetId="0">#REF!</definedName>
    <definedName name="data_area" localSheetId="2">#REF!</definedName>
    <definedName name="data_area">#REF!</definedName>
    <definedName name="_xlnm.Database" localSheetId="0">#REF!</definedName>
    <definedName name="_xlnm.Database" localSheetId="2">#REF!</definedName>
    <definedName name="_xlnm.Database">#REF!</definedName>
    <definedName name="DATB" localSheetId="0">[5]REER!$B$144:$B$240</definedName>
    <definedName name="DATB">[6]REER!$B$144:$B$240</definedName>
    <definedName name="datcr" localSheetId="0">'[2]Tab ann curr'!#REF!</definedName>
    <definedName name="datcr" localSheetId="2">'[2]Tab ann curr'!#REF!</definedName>
    <definedName name="datcr">'[2]Tab ann curr'!#REF!</definedName>
    <definedName name="date" localSheetId="0">#REF!</definedName>
    <definedName name="date" localSheetId="2">#REF!</definedName>
    <definedName name="date">#REF!</definedName>
    <definedName name="date_EXP">[23]Sheet1!$B$1:$G$1</definedName>
    <definedName name="date_FISC" localSheetId="0">#REF!</definedName>
    <definedName name="date_FISC" localSheetId="2">#REF!</definedName>
    <definedName name="date_FISC">#REF!</definedName>
    <definedName name="dateIntLiq" localSheetId="0">#REF!</definedName>
    <definedName name="dateIntLiq" localSheetId="2">#REF!</definedName>
    <definedName name="dateIntLiq">#REF!</definedName>
    <definedName name="dateMoney" localSheetId="0">#REF!</definedName>
    <definedName name="dateMoney" localSheetId="2">#REF!</definedName>
    <definedName name="dateMoney">#REF!</definedName>
    <definedName name="dateprofit" localSheetId="0">[5]C!$A$9:$A$125</definedName>
    <definedName name="dateprofit">[6]C!$A$9:$A$125</definedName>
    <definedName name="dateRates" localSheetId="0">#REF!</definedName>
    <definedName name="dateRates" localSheetId="2">#REF!</definedName>
    <definedName name="dateRates">#REF!</definedName>
    <definedName name="dateRawQ" localSheetId="0">'[24]Raw Data'!#REF!</definedName>
    <definedName name="dateRawQ" localSheetId="2">'[24]Raw Data'!#REF!</definedName>
    <definedName name="dateRawQ">'[24]Raw Data'!#REF!</definedName>
    <definedName name="dateReal" localSheetId="0">#REF!</definedName>
    <definedName name="dateReal" localSheetId="2">#REF!</definedName>
    <definedName name="dateReal">#REF!</definedName>
    <definedName name="dates" localSheetId="0">#REF!</definedName>
    <definedName name="dates" localSheetId="2">#REF!</definedName>
    <definedName name="dates">#REF!</definedName>
    <definedName name="dates_w" localSheetId="0">#REF!</definedName>
    <definedName name="dates_w" localSheetId="2">#REF!</definedName>
    <definedName name="dates_w">#REF!</definedName>
    <definedName name="dates1" localSheetId="0">#REF!</definedName>
    <definedName name="dates1" localSheetId="2">#REF!</definedName>
    <definedName name="dates1">#REF!</definedName>
    <definedName name="dates2" localSheetId="0">#REF!</definedName>
    <definedName name="dates2" localSheetId="2">#REF!</definedName>
    <definedName name="dates2">#REF!</definedName>
    <definedName name="datesb" localSheetId="0">[18]B!$B$20:$B$134</definedName>
    <definedName name="datesb">[19]B!$B$20:$B$134</definedName>
    <definedName name="datesc" localSheetId="0">#REF!</definedName>
    <definedName name="datesc" localSheetId="2">#REF!</definedName>
    <definedName name="datesc">#REF!</definedName>
    <definedName name="datesd" localSheetId="0">#REF!</definedName>
    <definedName name="datesd" localSheetId="2">#REF!</definedName>
    <definedName name="datesd">#REF!</definedName>
    <definedName name="DATESG" localSheetId="0">#REF!</definedName>
    <definedName name="DATESG" localSheetId="2">#REF!</definedName>
    <definedName name="DATESG">#REF!</definedName>
    <definedName name="datesm" localSheetId="0">#REF!</definedName>
    <definedName name="datesm" localSheetId="2">#REF!</definedName>
    <definedName name="datesm">#REF!</definedName>
    <definedName name="datesq" localSheetId="0">#REF!</definedName>
    <definedName name="datesq" localSheetId="2">#REF!</definedName>
    <definedName name="datesq">#REF!</definedName>
    <definedName name="datesr" localSheetId="0">#REF!</definedName>
    <definedName name="datesr" localSheetId="2">#REF!</definedName>
    <definedName name="datesr">#REF!</definedName>
    <definedName name="datestran" localSheetId="0">[18]transfer!$A$9:$A$116</definedName>
    <definedName name="datestran">[19]transfer!$A$9:$A$116</definedName>
    <definedName name="datgdp" localSheetId="0">#REF!</definedName>
    <definedName name="datgdp" localSheetId="2">#REF!</definedName>
    <definedName name="datgdp">#REF!</definedName>
    <definedName name="datin1" localSheetId="0">[5]REER!$B$9:$B$119</definedName>
    <definedName name="datin1">[6]REER!$B$9:$B$119</definedName>
    <definedName name="datin2" localSheetId="0">[5]REER!$B$144:$B$253</definedName>
    <definedName name="datin2">[6]REER!$B$144:$B$253</definedName>
    <definedName name="datq" localSheetId="0">#REF!</definedName>
    <definedName name="datq" localSheetId="2">#REF!</definedName>
    <definedName name="datq">#REF!</definedName>
    <definedName name="datq1" localSheetId="0">#REF!</definedName>
    <definedName name="datq1" localSheetId="2">#REF!</definedName>
    <definedName name="datq1">#REF!</definedName>
    <definedName name="datq2" localSheetId="0">#REF!</definedName>
    <definedName name="datq2" localSheetId="2">#REF!</definedName>
    <definedName name="datq2">#REF!</definedName>
    <definedName name="datreer" localSheetId="0">[5]REER!$B$144:$B$258</definedName>
    <definedName name="datreer">[6]REER!$B$144:$B$258</definedName>
    <definedName name="datt" localSheetId="0">#REF!</definedName>
    <definedName name="datt" localSheetId="2">#REF!</definedName>
    <definedName name="datt">#REF!</definedName>
    <definedName name="DBproj">#N/A</definedName>
    <definedName name="dd" localSheetId="0" hidden="1">{"Riqfin97",#N/A,FALSE,"Tran";"Riqfinpro",#N/A,FALSE,"Tran"}</definedName>
    <definedName name="dd" localSheetId="1" hidden="1">{"Riqfin97",#N/A,FALSE,"Tran";"Riqfinpro",#N/A,FALSE,"Tran"}</definedName>
    <definedName name="dd" hidden="1">{"Riqfin97",#N/A,FALSE,"Tran";"Riqfinpro",#N/A,FALSE,"Tran"}</definedName>
    <definedName name="ddd" localSheetId="0" hidden="1">{"Riqfin97",#N/A,FALSE,"Tran";"Riqfinpro",#N/A,FALSE,"Tran"}</definedName>
    <definedName name="ddd" localSheetId="1" hidden="1">{"Riqfin97",#N/A,FALSE,"Tran";"Riqfinpro",#N/A,FALSE,"Tran"}</definedName>
    <definedName name="ddd" hidden="1">{"Riqfin97",#N/A,FALSE,"Tran";"Riqfinpro",#N/A,FALSE,"Tran"}</definedName>
    <definedName name="debt" localSheetId="0">#REF!</definedName>
    <definedName name="debt" localSheetId="2">#REF!</definedName>
    <definedName name="debt">#REF!</definedName>
    <definedName name="DEBT1" localSheetId="0">#REF!</definedName>
    <definedName name="DEBT1" localSheetId="2">#REF!</definedName>
    <definedName name="DEBT1">#REF!</definedName>
    <definedName name="DEBT10" localSheetId="0">#REF!</definedName>
    <definedName name="DEBT10" localSheetId="2">#REF!</definedName>
    <definedName name="DEBT10">#REF!</definedName>
    <definedName name="DEBT11" localSheetId="0">#REF!</definedName>
    <definedName name="DEBT11" localSheetId="2">#REF!</definedName>
    <definedName name="DEBT11">#REF!</definedName>
    <definedName name="DEBT12" localSheetId="0">#REF!</definedName>
    <definedName name="DEBT12" localSheetId="2">#REF!</definedName>
    <definedName name="DEBT12">#REF!</definedName>
    <definedName name="DEBT13" localSheetId="0">#REF!</definedName>
    <definedName name="DEBT13" localSheetId="2">#REF!</definedName>
    <definedName name="DEBT13">#REF!</definedName>
    <definedName name="DEBT14" localSheetId="0">#REF!</definedName>
    <definedName name="DEBT14" localSheetId="2">#REF!</definedName>
    <definedName name="DEBT14">#REF!</definedName>
    <definedName name="DEBT15" localSheetId="0">#REF!</definedName>
    <definedName name="DEBT15" localSheetId="2">#REF!</definedName>
    <definedName name="DEBT15">#REF!</definedName>
    <definedName name="DEBT16" localSheetId="0">#REF!</definedName>
    <definedName name="DEBT16" localSheetId="2">#REF!</definedName>
    <definedName name="DEBT16">#REF!</definedName>
    <definedName name="DEBT1B" localSheetId="0">#REF!</definedName>
    <definedName name="DEBT1B" localSheetId="2">#REF!</definedName>
    <definedName name="DEBT1B">#REF!</definedName>
    <definedName name="DEBT2" localSheetId="0">#REF!</definedName>
    <definedName name="DEBT2" localSheetId="2">#REF!</definedName>
    <definedName name="DEBT2">#REF!</definedName>
    <definedName name="DEBT2B" localSheetId="0">#REF!</definedName>
    <definedName name="DEBT2B" localSheetId="2">#REF!</definedName>
    <definedName name="DEBT2B">#REF!</definedName>
    <definedName name="DEBT3" localSheetId="0">#REF!</definedName>
    <definedName name="DEBT3" localSheetId="2">#REF!</definedName>
    <definedName name="DEBT3">#REF!</definedName>
    <definedName name="DEBT4" localSheetId="0">#REF!</definedName>
    <definedName name="DEBT4" localSheetId="2">#REF!</definedName>
    <definedName name="DEBT4">#REF!</definedName>
    <definedName name="DEBT5" localSheetId="0">#REF!</definedName>
    <definedName name="DEBT5" localSheetId="2">#REF!</definedName>
    <definedName name="DEBT5">#REF!</definedName>
    <definedName name="DEBT6" localSheetId="0">#REF!</definedName>
    <definedName name="DEBT6" localSheetId="2">#REF!</definedName>
    <definedName name="DEBT6">#REF!</definedName>
    <definedName name="DEBT7" localSheetId="0">#REF!</definedName>
    <definedName name="DEBT7" localSheetId="2">#REF!</definedName>
    <definedName name="DEBT7">#REF!</definedName>
    <definedName name="DEBT8" localSheetId="0">#REF!</definedName>
    <definedName name="DEBT8" localSheetId="2">#REF!</definedName>
    <definedName name="DEBT8">#REF!</definedName>
    <definedName name="DEBT9" localSheetId="0">#REF!</definedName>
    <definedName name="DEBT9" localSheetId="2">#REF!</definedName>
    <definedName name="DEBT9">#REF!</definedName>
    <definedName name="debtproj" localSheetId="0">#REF!</definedName>
    <definedName name="debtproj" localSheetId="2">#REF!</definedName>
    <definedName name="debtproj">#REF!</definedName>
    <definedName name="DEFLATORS" localSheetId="0">#REF!</definedName>
    <definedName name="DEFLATORS" localSheetId="2">#REF!</definedName>
    <definedName name="DEFLATORS">#REF!</definedName>
    <definedName name="Department" localSheetId="0">[25]REER!#REF!</definedName>
    <definedName name="Department" localSheetId="2">[26]REER!#REF!</definedName>
    <definedName name="Department">[26]REER!#REF!</definedName>
    <definedName name="DGproj">#N/A</definedName>
    <definedName name="DLX1.USE" localSheetId="0">[27]Haver!$A$2:$N$8</definedName>
    <definedName name="DLX1.USE">[28]Haver!$A$2:$N$8</definedName>
    <definedName name="DOC" localSheetId="0">#REF!</definedName>
    <definedName name="DOC" localSheetId="2">#REF!</definedName>
    <definedName name="DOC">#REF!</definedName>
    <definedName name="dp" localSheetId="0">[29]DP!$A$1:$E$65536</definedName>
    <definedName name="dp">[29]DP!$A:$E</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0">#REF!</definedName>
    <definedName name="e12db" localSheetId="2">#REF!</definedName>
    <definedName name="e12db">#REF!</definedName>
    <definedName name="e9db">[30]e9!$A$1:$V$49</definedName>
    <definedName name="EDNA">#N/A</definedName>
    <definedName name="EDSSDESCRIPTOR" localSheetId="0">#REF!</definedName>
    <definedName name="EDSSDESCRIPTOR" localSheetId="2">#REF!</definedName>
    <definedName name="EDSSDESCRIPTOR">#REF!</definedName>
    <definedName name="EDSSFILE" localSheetId="0">#REF!</definedName>
    <definedName name="EDSSFILE" localSheetId="2">#REF!</definedName>
    <definedName name="EDSSFILE">#REF!</definedName>
    <definedName name="EDSSNAME" localSheetId="0">#REF!</definedName>
    <definedName name="EDSSNAME" localSheetId="2">#REF!</definedName>
    <definedName name="EDSSNAME">#REF!</definedName>
    <definedName name="EDSSTIME" localSheetId="0">#REF!</definedName>
    <definedName name="EDSSTIME" localSheetId="2">#REF!</definedName>
    <definedName name="EDSSTIME">#REF!</definedName>
    <definedName name="ee" localSheetId="0" hidden="1">{"Tab1",#N/A,FALSE,"P";"Tab2",#N/A,FALSE,"P"}</definedName>
    <definedName name="ee" localSheetId="1" hidden="1">{"Tab1",#N/A,FALSE,"P";"Tab2",#N/A,FALSE,"P"}</definedName>
    <definedName name="ee" hidden="1">{"Tab1",#N/A,FALSE,"P";"Tab2",#N/A,FALSE,"P"}</definedName>
    <definedName name="EECB" localSheetId="0">#REF!</definedName>
    <definedName name="EECB" localSheetId="2">#REF!</definedName>
    <definedName name="EECB">#REF!</definedName>
    <definedName name="eee" localSheetId="0" hidden="1">{"Tab1",#N/A,FALSE,"P";"Tab2",#N/A,FALSE,"P"}</definedName>
    <definedName name="eee" localSheetId="1" hidden="1">{"Tab1",#N/A,FALSE,"P";"Tab2",#N/A,FALSE,"P"}</definedName>
    <definedName name="eee" hidden="1">{"Tab1",#N/A,FALSE,"P";"Tab2",#N/A,FALSE,"P"}</definedName>
    <definedName name="EISCODE" localSheetId="0">#REF!</definedName>
    <definedName name="EISCODE" localSheetId="2">#REF!</definedName>
    <definedName name="EISCODE">#REF!</definedName>
    <definedName name="elect" localSheetId="0">#REF!</definedName>
    <definedName name="elect" localSheetId="2">#REF!</definedName>
    <definedName name="elect">#REF!</definedName>
    <definedName name="Emerging_HTML_AREA" localSheetId="0">#REF!</definedName>
    <definedName name="Emerging_HTML_AREA" localSheetId="2">#REF!</definedName>
    <definedName name="Emerging_HTML_AREA">#REF!</definedName>
    <definedName name="EMETEL" localSheetId="0">#REF!</definedName>
    <definedName name="EMETEL" localSheetId="2">#REF!</definedName>
    <definedName name="EMETEL">#REF!</definedName>
    <definedName name="ENDA">#N/A</definedName>
    <definedName name="ExitWRS">[31]Main!$AB$25</definedName>
    <definedName name="ff" localSheetId="0" hidden="1">{"Tab1",#N/A,FALSE,"P";"Tab2",#N/A,FALSE,"P"}</definedName>
    <definedName name="ff" localSheetId="1" hidden="1">{"Tab1",#N/A,FALSE,"P";"Tab2",#N/A,FALSE,"P"}</definedName>
    <definedName name="ff" hidden="1">{"Tab1",#N/A,FALSE,"P";"Tab2",#N/A,FALSE,"P"}</definedName>
    <definedName name="fff" localSheetId="0" hidden="1">{"Tab1",#N/A,FALSE,"P";"Tab2",#N/A,FALSE,"P"}</definedName>
    <definedName name="fff" localSheetId="1" hidden="1">{"Tab1",#N/A,FALSE,"P";"Tab2",#N/A,FALSE,"P"}</definedName>
    <definedName name="fff" hidden="1">{"Tab1",#N/A,FALSE,"P";"Tab2",#N/A,FALSE,"P"}</definedName>
    <definedName name="Fig8.2a" localSheetId="0">#REF!</definedName>
    <definedName name="Fig8.2a" localSheetId="2">#REF!</definedName>
    <definedName name="Fig8.2a">#REF!</definedName>
    <definedName name="finan" localSheetId="0">#REF!</definedName>
    <definedName name="finan" localSheetId="2">#REF!</definedName>
    <definedName name="finan">#REF!</definedName>
    <definedName name="finan1" localSheetId="0">#REF!</definedName>
    <definedName name="finan1" localSheetId="2">#REF!</definedName>
    <definedName name="finan1">#REF!</definedName>
    <definedName name="Financing" localSheetId="0" hidden="1">{"Tab1",#N/A,FALSE,"P";"Tab2",#N/A,FALSE,"P"}</definedName>
    <definedName name="Financing" localSheetId="1" hidden="1">{"Tab1",#N/A,FALSE,"P";"Tab2",#N/A,FALSE,"P"}</definedName>
    <definedName name="Financing" hidden="1">{"Tab1",#N/A,FALSE,"P";"Tab2",#N/A,FALSE,"P"}</definedName>
    <definedName name="FISUM" localSheetId="0">#REF!</definedName>
    <definedName name="FISUM" localSheetId="2">#REF!</definedName>
    <definedName name="FISUM">#REF!</definedName>
    <definedName name="FLOPEC" localSheetId="0">#REF!</definedName>
    <definedName name="FLOPEC" localSheetId="2">#REF!</definedName>
    <definedName name="FLOPEC">#REF!</definedName>
    <definedName name="FMB" localSheetId="0">#REF!</definedName>
    <definedName name="FMB" localSheetId="2">#REF!</definedName>
    <definedName name="FMB">#REF!</definedName>
    <definedName name="FODESEC" localSheetId="0">#REF!</definedName>
    <definedName name="FODESEC" localSheetId="2">#REF!</definedName>
    <definedName name="FODESEC">#REF!</definedName>
    <definedName name="FOREXPORT" localSheetId="0">[5]H!$A$2:$F$86</definedName>
    <definedName name="FOREXPORT">[6]H!$A$2:$F$86</definedName>
    <definedName name="FUNDOBL" localSheetId="0">#REF!</definedName>
    <definedName name="FUNDOBL" localSheetId="2">#REF!</definedName>
    <definedName name="FUNDOBL">#REF!</definedName>
    <definedName name="FUNDOBLB" localSheetId="0">#REF!</definedName>
    <definedName name="FUNDOBLB" localSheetId="2">#REF!</definedName>
    <definedName name="FUNDOBLB">#REF!</definedName>
    <definedName name="g" localSheetId="0">#REF!</definedName>
    <definedName name="g" localSheetId="2">#REF!</definedName>
    <definedName name="g">#REF!</definedName>
    <definedName name="GCB" localSheetId="0">#REF!</definedName>
    <definedName name="GCB" localSheetId="2">#REF!</definedName>
    <definedName name="GCB">#REF!</definedName>
    <definedName name="GCB_NGDP">#N/A</definedName>
    <definedName name="GCEI" localSheetId="0">#REF!</definedName>
    <definedName name="GCEI" localSheetId="2">#REF!</definedName>
    <definedName name="GCEI">#REF!</definedName>
    <definedName name="GCENL" localSheetId="0">#REF!</definedName>
    <definedName name="GCENL" localSheetId="2">#REF!</definedName>
    <definedName name="GCENL">#REF!</definedName>
    <definedName name="GCND" localSheetId="0">#REF!</definedName>
    <definedName name="GCND" localSheetId="2">#REF!</definedName>
    <definedName name="GCND">#REF!</definedName>
    <definedName name="GCND_NGDP" localSheetId="0">#REF!</definedName>
    <definedName name="GCND_NGDP" localSheetId="2">#REF!</definedName>
    <definedName name="GCND_NGDP">#REF!</definedName>
    <definedName name="GCRG" localSheetId="0">#REF!</definedName>
    <definedName name="GCRG" localSheetId="2">#REF!</definedName>
    <definedName name="GCRG">#REF!</definedName>
    <definedName name="ggb" localSheetId="0">'[32]budget-G'!$A$1:$W$109</definedName>
    <definedName name="ggb">'[33]budget-G'!$A$1:$W$109</definedName>
    <definedName name="GGB_NGDP">#N/A</definedName>
    <definedName name="ggbeu" localSheetId="0">#REF!</definedName>
    <definedName name="ggbeu" localSheetId="2">#REF!</definedName>
    <definedName name="ggbeu">#REF!</definedName>
    <definedName name="ggblg" localSheetId="0">#REF!</definedName>
    <definedName name="ggblg" localSheetId="2">#REF!</definedName>
    <definedName name="ggblg">#REF!</definedName>
    <definedName name="ggbls" localSheetId="0">#REF!</definedName>
    <definedName name="ggbls" localSheetId="2">#REF!</definedName>
    <definedName name="ggbls">#REF!</definedName>
    <definedName name="ggbss" localSheetId="0">#REF!</definedName>
    <definedName name="ggbss" localSheetId="2">#REF!</definedName>
    <definedName name="ggbss">#REF!</definedName>
    <definedName name="gge" localSheetId="0">[32]Expenditures!$A$1:$AC$62</definedName>
    <definedName name="gge">[33]Expenditures!$A$1:$AC$62</definedName>
    <definedName name="GGED" localSheetId="0">#REF!</definedName>
    <definedName name="GGED" localSheetId="2">#REF!</definedName>
    <definedName name="GGED">#REF!</definedName>
    <definedName name="GGEI" localSheetId="0">#REF!</definedName>
    <definedName name="GGEI" localSheetId="2">#REF!</definedName>
    <definedName name="GGEI">#REF!</definedName>
    <definedName name="GGENL" localSheetId="0">#REF!</definedName>
    <definedName name="GGENL" localSheetId="2">#REF!</definedName>
    <definedName name="GGENL">#REF!</definedName>
    <definedName name="ggg" localSheetId="0" hidden="1">{"Riqfin97",#N/A,FALSE,"Tran";"Riqfinpro",#N/A,FALSE,"Tran"}</definedName>
    <definedName name="ggg" localSheetId="1" hidden="1">{"Riqfin97",#N/A,FALSE,"Tran";"Riqfinpro",#N/A,FALSE,"Tran"}</definedName>
    <definedName name="ggg" hidden="1">{"Riqfin97",#N/A,FALSE,"Tran";"Riqfinpro",#N/A,FALSE,"Tran"}</definedName>
    <definedName name="ggggg" localSheetId="0" hidden="1">'[34]J(Priv.Cap)'!#REF!</definedName>
    <definedName name="ggggg" localSheetId="2" hidden="1">'[34]J(Priv.Cap)'!#REF!</definedName>
    <definedName name="ggggg" hidden="1">'[34]J(Priv.Cap)'!#REF!</definedName>
    <definedName name="ggggggg" localSheetId="0">'2_pack_IFP'!ggggggg</definedName>
    <definedName name="ggggggg" localSheetId="1">'Saldo 2014'!ggggggg</definedName>
    <definedName name="ggggggg">[12]!ggggggg</definedName>
    <definedName name="GGND" localSheetId="0">#REF!</definedName>
    <definedName name="GGND" localSheetId="2">#REF!</definedName>
    <definedName name="GGND">#REF!</definedName>
    <definedName name="ggr" localSheetId="0">[32]Revenues!$A$1:$AD$58</definedName>
    <definedName name="ggr">[33]Revenues!$A$1:$AD$58</definedName>
    <definedName name="GGRG" localSheetId="0">#REF!</definedName>
    <definedName name="GGRG" localSheetId="2">#REF!</definedName>
    <definedName name="GGRG">#REF!</definedName>
    <definedName name="hhh" localSheetId="0" hidden="1">'[35]J(Priv.Cap)'!#REF!</definedName>
    <definedName name="hhh" localSheetId="2" hidden="1">'[35]J(Priv.Cap)'!#REF!</definedName>
    <definedName name="hhh" hidden="1">'[35]J(Priv.Cap)'!#REF!</definedName>
    <definedName name="hhhhhhh" localSheetId="0">'2_pack_IFP'!hhhhhhh</definedName>
    <definedName name="hhhhhhh" localSheetId="1">'Saldo 2014'!hhhhhhh</definedName>
    <definedName name="hhhhhhh">[12]!hhhhhhh</definedName>
    <definedName name="CHART" localSheetId="0">#REF!</definedName>
    <definedName name="CHART" localSheetId="2">#REF!</definedName>
    <definedName name="CHART">#REF!</definedName>
    <definedName name="CHILE" localSheetId="0">#REF!</definedName>
    <definedName name="CHILE" localSheetId="2">#REF!</definedName>
    <definedName name="CHILE">#REF!</definedName>
    <definedName name="CHK" localSheetId="0">#REF!</definedName>
    <definedName name="CHK" localSheetId="2">#REF!</definedName>
    <definedName name="CHK">#REF!</definedName>
    <definedName name="i" localSheetId="0">#REF!</definedName>
    <definedName name="i" localSheetId="2">#REF!</definedName>
    <definedName name="i">#REF!</definedName>
    <definedName name="IESS" localSheetId="0">#REF!</definedName>
    <definedName name="IESS" localSheetId="2">#REF!</definedName>
    <definedName name="IESS">#REF!</definedName>
    <definedName name="ii" localSheetId="0" hidden="1">{"Tab1",#N/A,FALSE,"P";"Tab2",#N/A,FALSE,"P"}</definedName>
    <definedName name="ii" localSheetId="1" hidden="1">{"Tab1",#N/A,FALSE,"P";"Tab2",#N/A,FALSE,"P"}</definedName>
    <definedName name="ii" hidden="1">{"Tab1",#N/A,FALSE,"P";"Tab2",#N/A,FALSE,"P"}</definedName>
    <definedName name="ima" localSheetId="0">#REF!</definedName>
    <definedName name="ima" localSheetId="2">#REF!</definedName>
    <definedName name="ima">#REF!</definedName>
    <definedName name="IN1_" localSheetId="0">#REF!</definedName>
    <definedName name="IN1_" localSheetId="2">#REF!</definedName>
    <definedName name="IN1_">#REF!</definedName>
    <definedName name="IN2_" localSheetId="0">#REF!</definedName>
    <definedName name="IN2_" localSheetId="2">#REF!</definedName>
    <definedName name="IN2_">#REF!</definedName>
    <definedName name="INB" localSheetId="0">[18]B!$K$6:$T$6</definedName>
    <definedName name="INB">[19]B!$K$6:$T$6</definedName>
    <definedName name="INC" localSheetId="0">[18]C!$H$6:$I$6</definedName>
    <definedName name="INC">[19]C!$H$6:$I$6</definedName>
    <definedName name="ind" localSheetId="0">#REF!</definedName>
    <definedName name="ind" localSheetId="2">#REF!</definedName>
    <definedName name="ind">#REF!</definedName>
    <definedName name="INECEL" localSheetId="0">#REF!</definedName>
    <definedName name="INECEL" localSheetId="2">#REF!</definedName>
    <definedName name="INECEL">#REF!</definedName>
    <definedName name="inflation" localSheetId="0" hidden="1">[36]TAB34!#REF!</definedName>
    <definedName name="inflation" localSheetId="2" hidden="1">[37]TAB34!#REF!</definedName>
    <definedName name="inflation" hidden="1">[37]TAB34!#REF!</definedName>
    <definedName name="INPUT_2" localSheetId="0">[1]Input!#REF!</definedName>
    <definedName name="INPUT_2" localSheetId="2">[1]Input!#REF!</definedName>
    <definedName name="INPUT_2">[1]Input!#REF!</definedName>
    <definedName name="INPUT_4" localSheetId="0">[1]Input!#REF!</definedName>
    <definedName name="INPUT_4" localSheetId="2">[1]Input!#REF!</definedName>
    <definedName name="INPUT_4">[1]Input!#REF!</definedName>
    <definedName name="jj" localSheetId="0" hidden="1">{"Riqfin97",#N/A,FALSE,"Tran";"Riqfinpro",#N/A,FALSE,"Tran"}</definedName>
    <definedName name="jj" localSheetId="1" hidden="1">{"Riqfin97",#N/A,FALSE,"Tran";"Riqfinpro",#N/A,FALSE,"Tran"}</definedName>
    <definedName name="jj" hidden="1">{"Riqfin97",#N/A,FALSE,"Tran";"Riqfinpro",#N/A,FALSE,"Tran"}</definedName>
    <definedName name="jjj" localSheetId="0" hidden="1">[38]M!#REF!</definedName>
    <definedName name="jjj" localSheetId="2" hidden="1">[38]M!#REF!</definedName>
    <definedName name="jjj" hidden="1">[38]M!#REF!</definedName>
    <definedName name="jjjjjj" localSheetId="0" hidden="1">'[34]J(Priv.Cap)'!#REF!</definedName>
    <definedName name="jjjjjj" localSheetId="2" hidden="1">'[34]J(Priv.Cap)'!#REF!</definedName>
    <definedName name="jjjjjj" hidden="1">'[34]J(Priv.Cap)'!#REF!</definedName>
    <definedName name="kgcv8k" localSheetId="19">tab5a!$B$28</definedName>
    <definedName name="kk" localSheetId="0" hidden="1">{"Tab1",#N/A,FALSE,"P";"Tab2",#N/A,FALSE,"P"}</definedName>
    <definedName name="kk" localSheetId="1" hidden="1">{"Tab1",#N/A,FALSE,"P";"Tab2",#N/A,FALSE,"P"}</definedName>
    <definedName name="kk" hidden="1">{"Tab1",#N/A,FALSE,"P";"Tab2",#N/A,FALSE,"P"}</definedName>
    <definedName name="kkk" localSheetId="0" hidden="1">{"Tab1",#N/A,FALSE,"P";"Tab2",#N/A,FALSE,"P"}</definedName>
    <definedName name="kkk" localSheetId="1" hidden="1">{"Tab1",#N/A,FALSE,"P";"Tab2",#N/A,FALSE,"P"}</definedName>
    <definedName name="kkk" hidden="1">{"Tab1",#N/A,FALSE,"P";"Tab2",#N/A,FALSE,"P"}</definedName>
    <definedName name="kkkk" localSheetId="0" hidden="1">[39]M!#REF!</definedName>
    <definedName name="kkkk" localSheetId="2" hidden="1">[39]M!#REF!</definedName>
    <definedName name="kkkk" hidden="1">[39]M!#REF!</definedName>
    <definedName name="Konto" localSheetId="0">#REF!</definedName>
    <definedName name="Konto" localSheetId="2">#REF!</definedName>
    <definedName name="Konto">#REF!</definedName>
    <definedName name="kumul1" localSheetId="0">#REF!</definedName>
    <definedName name="kumul1" localSheetId="2">#REF!</definedName>
    <definedName name="kumul1">#REF!</definedName>
    <definedName name="kumul2" localSheetId="0">#REF!</definedName>
    <definedName name="kumul2" localSheetId="2">#REF!</definedName>
    <definedName name="kumul2">#REF!</definedName>
    <definedName name="kvart1" localSheetId="0">#REF!</definedName>
    <definedName name="kvart1" localSheetId="2">#REF!</definedName>
    <definedName name="kvart1">#REF!</definedName>
    <definedName name="kvart2" localSheetId="0">#REF!</definedName>
    <definedName name="kvart2" localSheetId="2">#REF!</definedName>
    <definedName name="kvart2">#REF!</definedName>
    <definedName name="kvart3" localSheetId="0">#REF!</definedName>
    <definedName name="kvart3" localSheetId="2">#REF!</definedName>
    <definedName name="kvart3">#REF!</definedName>
    <definedName name="kvart4" localSheetId="0">#REF!</definedName>
    <definedName name="kvart4" localSheetId="2">#REF!</definedName>
    <definedName name="kvart4">#REF!</definedName>
    <definedName name="ll" localSheetId="0" hidden="1">{"Tab1",#N/A,FALSE,"P";"Tab2",#N/A,FALSE,"P"}</definedName>
    <definedName name="ll" localSheetId="1" hidden="1">{"Tab1",#N/A,FALSE,"P";"Tab2",#N/A,FALSE,"P"}</definedName>
    <definedName name="ll" hidden="1">{"Tab1",#N/A,FALSE,"P";"Tab2",#N/A,FALSE,"P"}</definedName>
    <definedName name="lll" localSheetId="0" hidden="1">{"Riqfin97",#N/A,FALSE,"Tran";"Riqfinpro",#N/A,FALSE,"Tran"}</definedName>
    <definedName name="lll" localSheetId="1" hidden="1">{"Riqfin97",#N/A,FALSE,"Tran";"Riqfinpro",#N/A,FALSE,"Tran"}</definedName>
    <definedName name="lll" hidden="1">{"Riqfin97",#N/A,FALSE,"Tran";"Riqfinpro",#N/A,FALSE,"Tran"}</definedName>
    <definedName name="llll" localSheetId="0" hidden="1">[38]M!#REF!</definedName>
    <definedName name="llll" localSheetId="2" hidden="1">[38]M!#REF!</definedName>
    <definedName name="llll" hidden="1">[38]M!#REF!</definedName>
    <definedName name="ls" localSheetId="0">[29]LS!$A$1:$E$65536</definedName>
    <definedName name="ls">[29]LS!$A:$E</definedName>
    <definedName name="LUR">#N/A</definedName>
    <definedName name="Malaysia" localSheetId="0">#REF!</definedName>
    <definedName name="Malaysia" localSheetId="2">#REF!</definedName>
    <definedName name="Malaysia">#REF!</definedName>
    <definedName name="MCV">#N/A</definedName>
    <definedName name="MCV_B">#N/A</definedName>
    <definedName name="MCV_B1" localSheetId="0">'[16]WEO-BOP'!#REF!</definedName>
    <definedName name="MCV_B1" localSheetId="2">'[16]WEO-BOP'!#REF!</definedName>
    <definedName name="MCV_B1">'[16]WEO-BOP'!#REF!</definedName>
    <definedName name="MCV_D">#N/A</definedName>
    <definedName name="MCV_N">#N/A</definedName>
    <definedName name="MCV_T">#N/A</definedName>
    <definedName name="MENORES" localSheetId="0">#REF!</definedName>
    <definedName name="MENORES" localSheetId="2">#REF!</definedName>
    <definedName name="MENORES">#REF!</definedName>
    <definedName name="mesec1" localSheetId="0">#REF!</definedName>
    <definedName name="mesec1" localSheetId="2">#REF!</definedName>
    <definedName name="mesec1">#REF!</definedName>
    <definedName name="mesec2" localSheetId="0">#REF!</definedName>
    <definedName name="mesec2" localSheetId="2">#REF!</definedName>
    <definedName name="mesec2">#REF!</definedName>
    <definedName name="mf" localSheetId="0" hidden="1">{"Tab1",#N/A,FALSE,"P";"Tab2",#N/A,FALSE,"P"}</definedName>
    <definedName name="mf" localSheetId="1" hidden="1">{"Tab1",#N/A,FALSE,"P";"Tab2",#N/A,FALSE,"P"}</definedName>
    <definedName name="mf" hidden="1">{"Tab1",#N/A,FALSE,"P";"Tab2",#N/A,FALSE,"P"}</definedName>
    <definedName name="MFISCAL" localSheetId="0">'[3]Annual Raw Data'!#REF!</definedName>
    <definedName name="MFISCAL" localSheetId="2">'[3]Annual Raw Data'!#REF!</definedName>
    <definedName name="MFISCAL">'[3]Annual Raw Data'!#REF!</definedName>
    <definedName name="mflowsa" localSheetId="0">[10]!mflowsa</definedName>
    <definedName name="mflowsa" localSheetId="2">[10]!mflowsa</definedName>
    <definedName name="mflowsa">[10]!mflowsa</definedName>
    <definedName name="mflowsq" localSheetId="0">[10]!mflowsq</definedName>
    <definedName name="mflowsq" localSheetId="2">[10]!mflowsq</definedName>
    <definedName name="mflowsq">[10]!mflowsq</definedName>
    <definedName name="MICRO" localSheetId="0">#REF!</definedName>
    <definedName name="MICRO" localSheetId="2">#REF!</definedName>
    <definedName name="MICRO">#REF!</definedName>
    <definedName name="MISC3" localSheetId="0">#REF!</definedName>
    <definedName name="MISC3" localSheetId="2">#REF!</definedName>
    <definedName name="MISC3">#REF!</definedName>
    <definedName name="MISC4" localSheetId="0">[1]OUTPUT!#REF!</definedName>
    <definedName name="MISC4" localSheetId="2">[1]OUTPUT!#REF!</definedName>
    <definedName name="MISC4">[1]OUTPUT!#REF!</definedName>
    <definedName name="mmm" localSheetId="0" hidden="1">{"Riqfin97",#N/A,FALSE,"Tran";"Riqfinpro",#N/A,FALSE,"Tran"}</definedName>
    <definedName name="mmm" localSheetId="1" hidden="1">{"Riqfin97",#N/A,FALSE,"Tran";"Riqfinpro",#N/A,FALSE,"Tran"}</definedName>
    <definedName name="mmm" hidden="1">{"Riqfin97",#N/A,FALSE,"Tran";"Riqfinpro",#N/A,FALSE,"Tran"}</definedName>
    <definedName name="mmmm" localSheetId="0" hidden="1">{"Tab1",#N/A,FALSE,"P";"Tab2",#N/A,FALSE,"P"}</definedName>
    <definedName name="mmmm" localSheetId="1" hidden="1">{"Tab1",#N/A,FALSE,"P";"Tab2",#N/A,FALSE,"P"}</definedName>
    <definedName name="mmmm" hidden="1">{"Tab1",#N/A,FALSE,"P";"Tab2",#N/A,FALSE,"P"}</definedName>
    <definedName name="MON_SM" localSheetId="0">#REF!</definedName>
    <definedName name="MON_SM" localSheetId="2">#REF!</definedName>
    <definedName name="MON_SM">#REF!</definedName>
    <definedName name="MONF_SM" localSheetId="0">#REF!</definedName>
    <definedName name="MONF_SM" localSheetId="2">#REF!</definedName>
    <definedName name="MONF_SM">#REF!</definedName>
    <definedName name="MONTH" localSheetId="0">[5]REER!$D$140:$E$199</definedName>
    <definedName name="MONTH">[6]REER!$D$140:$E$199</definedName>
    <definedName name="mstocksa" localSheetId="0">[10]!mstocksa</definedName>
    <definedName name="mstocksa" localSheetId="2">[10]!mstocksa</definedName>
    <definedName name="mstocksa">[10]!mstocksa</definedName>
    <definedName name="mstocksq" localSheetId="0">[10]!mstocksq</definedName>
    <definedName name="mstocksq" localSheetId="2">[10]!mstocksq</definedName>
    <definedName name="mstocksq">[10]!mstocksq</definedName>
    <definedName name="Municipios" localSheetId="0">#REF!</definedName>
    <definedName name="Municipios" localSheetId="2">#REF!</definedName>
    <definedName name="Municipios">#REF!</definedName>
    <definedName name="NACTCURRENT" localSheetId="0">#REF!</definedName>
    <definedName name="NACTCURRENT" localSheetId="2">#REF!</definedName>
    <definedName name="NACTCURRENT">#REF!</definedName>
    <definedName name="nam1out" localSheetId="0">#REF!</definedName>
    <definedName name="nam1out" localSheetId="2">#REF!</definedName>
    <definedName name="nam1out">#REF!</definedName>
    <definedName name="nam2in" localSheetId="0">#REF!</definedName>
    <definedName name="nam2in" localSheetId="2">#REF!</definedName>
    <definedName name="nam2in">#REF!</definedName>
    <definedName name="nam2out" localSheetId="0">#REF!</definedName>
    <definedName name="nam2out" localSheetId="2">#REF!</definedName>
    <definedName name="nam2out">#REF!</definedName>
    <definedName name="NAMB" localSheetId="0">[5]REER!$AY$143:$BB$143</definedName>
    <definedName name="NAMB">[6]REER!$AY$143:$BB$143</definedName>
    <definedName name="namcr" localSheetId="0">'[2]Tab ann curr'!#REF!</definedName>
    <definedName name="namcr" localSheetId="2">'[2]Tab ann curr'!#REF!</definedName>
    <definedName name="namcr">'[2]Tab ann curr'!#REF!</definedName>
    <definedName name="namcs" localSheetId="0">'[2]Tab ann cst'!#REF!</definedName>
    <definedName name="namcs" localSheetId="2">'[2]Tab ann cst'!#REF!</definedName>
    <definedName name="namcs">'[2]Tab ann cst'!#REF!</definedName>
    <definedName name="name_AD">[23]Sheet1!$A$20</definedName>
    <definedName name="name_EXP">[23]Sheet1!$N$54:$N$71</definedName>
    <definedName name="name_FISC" localSheetId="0">#REF!</definedName>
    <definedName name="name_FISC" localSheetId="2">#REF!</definedName>
    <definedName name="name_FISC">#REF!</definedName>
    <definedName name="nameIntLiq" localSheetId="0">#REF!</definedName>
    <definedName name="nameIntLiq" localSheetId="2">#REF!</definedName>
    <definedName name="nameIntLiq">#REF!</definedName>
    <definedName name="nameMoney" localSheetId="0">#REF!</definedName>
    <definedName name="nameMoney" localSheetId="2">#REF!</definedName>
    <definedName name="nameMoney">#REF!</definedName>
    <definedName name="nameRATES" localSheetId="0">#REF!</definedName>
    <definedName name="nameRATES" localSheetId="2">#REF!</definedName>
    <definedName name="nameRATES">#REF!</definedName>
    <definedName name="nameRAWQ" localSheetId="0">'[24]Raw Data'!#REF!</definedName>
    <definedName name="nameRAWQ" localSheetId="2">'[24]Raw Data'!#REF!</definedName>
    <definedName name="nameRAWQ">'[24]Raw Data'!#REF!</definedName>
    <definedName name="nameReal" localSheetId="0">#REF!</definedName>
    <definedName name="nameReal" localSheetId="2">#REF!</definedName>
    <definedName name="nameReal">#REF!</definedName>
    <definedName name="names" localSheetId="0">#REF!</definedName>
    <definedName name="names" localSheetId="2">#REF!</definedName>
    <definedName name="names">#REF!</definedName>
    <definedName name="NAMES_fidr_r" localSheetId="0">[21]monthly!#REF!</definedName>
    <definedName name="NAMES_fidr_r" localSheetId="2">[22]monthly!#REF!</definedName>
    <definedName name="NAMES_fidr_r">[22]monthly!#REF!</definedName>
    <definedName name="names_figb_r" localSheetId="0">[21]monthly!#REF!</definedName>
    <definedName name="names_figb_r" localSheetId="2">[22]monthly!#REF!</definedName>
    <definedName name="names_figb_r">[22]monthly!#REF!</definedName>
    <definedName name="names_w" localSheetId="0">#REF!</definedName>
    <definedName name="names_w" localSheetId="2">#REF!</definedName>
    <definedName name="names_w">#REF!</definedName>
    <definedName name="names1in" localSheetId="0">#REF!</definedName>
    <definedName name="names1in" localSheetId="2">#REF!</definedName>
    <definedName name="names1in">#REF!</definedName>
    <definedName name="NAMESB" localSheetId="0">#REF!</definedName>
    <definedName name="NAMESB" localSheetId="2">#REF!</definedName>
    <definedName name="NAMESB">#REF!</definedName>
    <definedName name="namesc" localSheetId="0">#REF!</definedName>
    <definedName name="namesc" localSheetId="2">#REF!</definedName>
    <definedName name="namesc">#REF!</definedName>
    <definedName name="NAMESG" localSheetId="0">#REF!</definedName>
    <definedName name="NAMESG" localSheetId="2">#REF!</definedName>
    <definedName name="NAMESG">#REF!</definedName>
    <definedName name="namesm" localSheetId="0">#REF!</definedName>
    <definedName name="namesm" localSheetId="2">#REF!</definedName>
    <definedName name="namesm">#REF!</definedName>
    <definedName name="NAMESQ" localSheetId="0">#REF!</definedName>
    <definedName name="NAMESQ" localSheetId="2">#REF!</definedName>
    <definedName name="NAMESQ">#REF!</definedName>
    <definedName name="namesr" localSheetId="0">#REF!</definedName>
    <definedName name="namesr" localSheetId="2">#REF!</definedName>
    <definedName name="namesr">#REF!</definedName>
    <definedName name="namestran" localSheetId="0">[18]transfer!$C$1:$O$1</definedName>
    <definedName name="namestran">[19]transfer!$C$1:$O$1</definedName>
    <definedName name="namgdp" localSheetId="0">#REF!</definedName>
    <definedName name="namgdp" localSheetId="2">#REF!</definedName>
    <definedName name="namgdp">#REF!</definedName>
    <definedName name="NAMIN" localSheetId="0">#REF!</definedName>
    <definedName name="NAMIN" localSheetId="2">#REF!</definedName>
    <definedName name="NAMIN">#REF!</definedName>
    <definedName name="namin1" localSheetId="0">[5]REER!$F$1:$BP$1</definedName>
    <definedName name="namin1">[6]REER!$F$1:$BP$1</definedName>
    <definedName name="namin2" localSheetId="0">[5]REER!$F$138:$AA$138</definedName>
    <definedName name="namin2">[6]REER!$F$138:$AA$138</definedName>
    <definedName name="namind" localSheetId="0">'[2]work Q real'!#REF!</definedName>
    <definedName name="namind" localSheetId="2">'[2]work Q real'!#REF!</definedName>
    <definedName name="namind">'[2]work Q real'!#REF!</definedName>
    <definedName name="naminm" localSheetId="0">#REF!</definedName>
    <definedName name="naminm" localSheetId="2">#REF!</definedName>
    <definedName name="naminm">#REF!</definedName>
    <definedName name="naminq" localSheetId="0">#REF!</definedName>
    <definedName name="naminq" localSheetId="2">#REF!</definedName>
    <definedName name="naminq">#REF!</definedName>
    <definedName name="namm" localSheetId="0">#REF!</definedName>
    <definedName name="namm" localSheetId="2">#REF!</definedName>
    <definedName name="namm">#REF!</definedName>
    <definedName name="NAMOUT" localSheetId="0">#REF!</definedName>
    <definedName name="NAMOUT" localSheetId="2">#REF!</definedName>
    <definedName name="NAMOUT">#REF!</definedName>
    <definedName name="namout1" localSheetId="0">[5]REER!$F$2:$AA$2</definedName>
    <definedName name="namout1">[6]REER!$F$2:$AA$2</definedName>
    <definedName name="namoutm" localSheetId="0">#REF!</definedName>
    <definedName name="namoutm" localSheetId="2">#REF!</definedName>
    <definedName name="namoutm">#REF!</definedName>
    <definedName name="namoutq" localSheetId="0">#REF!</definedName>
    <definedName name="namoutq" localSheetId="2">#REF!</definedName>
    <definedName name="namoutq">#REF!</definedName>
    <definedName name="namprofit" localSheetId="0">[5]C!$O$1:$Z$1</definedName>
    <definedName name="namprofit">[6]C!$O$1:$Z$1</definedName>
    <definedName name="namq" localSheetId="0">#REF!</definedName>
    <definedName name="namq" localSheetId="2">#REF!</definedName>
    <definedName name="namq">#REF!</definedName>
    <definedName name="namq1" localSheetId="0">#REF!</definedName>
    <definedName name="namq1" localSheetId="2">#REF!</definedName>
    <definedName name="namq1">#REF!</definedName>
    <definedName name="namq2" localSheetId="0">#REF!</definedName>
    <definedName name="namq2" localSheetId="2">#REF!</definedName>
    <definedName name="namq2">#REF!</definedName>
    <definedName name="namreer" localSheetId="0">[5]REER!$AY$143:$BF$143</definedName>
    <definedName name="namreer">[6]REER!$AY$143:$BF$143</definedName>
    <definedName name="namsgdp" localSheetId="0">#REF!</definedName>
    <definedName name="namsgdp" localSheetId="2">#REF!</definedName>
    <definedName name="namsgdp">#REF!</definedName>
    <definedName name="namtin" localSheetId="0">#REF!</definedName>
    <definedName name="namtin" localSheetId="2">#REF!</definedName>
    <definedName name="namtin">#REF!</definedName>
    <definedName name="namtout" localSheetId="0">#REF!</definedName>
    <definedName name="namtout" localSheetId="2">#REF!</definedName>
    <definedName name="namtout">#REF!</definedName>
    <definedName name="namulc" localSheetId="0">[5]REER!$BI$1:$BP$1</definedName>
    <definedName name="namulc">[6]REER!$BI$1:$BP$1</definedName>
    <definedName name="_xlnm.Print_Titles" localSheetId="0">#REF!,#REF!</definedName>
    <definedName name="_xlnm.Print_Titles" localSheetId="2">#REF!,#REF!</definedName>
    <definedName name="_xlnm.Print_Titles">#REF!,#REF!</definedName>
    <definedName name="NCG">#N/A</definedName>
    <definedName name="NCG_R">#N/A</definedName>
    <definedName name="NCP">#N/A</definedName>
    <definedName name="NCP_R">#N/A</definedName>
    <definedName name="NEER" localSheetId="0">[5]REER!$AY$144:$AY$206</definedName>
    <definedName name="NEER">[6]REER!$AY$144:$AY$206</definedName>
    <definedName name="NFI">#N/A</definedName>
    <definedName name="NFI_R">#N/A</definedName>
    <definedName name="NGDP">#N/A</definedName>
    <definedName name="NGDP_DG">#N/A</definedName>
    <definedName name="NGDP_R">#N/A</definedName>
    <definedName name="NGDP_RG">#N/A</definedName>
    <definedName name="NGDPA" localSheetId="0">#REF!</definedName>
    <definedName name="NGDPA" localSheetId="2">#REF!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0" hidden="1">{"Riqfin97",#N/A,FALSE,"Tran";"Riqfinpro",#N/A,FALSE,"Tran"}</definedName>
    <definedName name="nn" localSheetId="1" hidden="1">{"Riqfin97",#N/A,FALSE,"Tran";"Riqfinpro",#N/A,FALSE,"Tran"}</definedName>
    <definedName name="nn" hidden="1">{"Riqfin97",#N/A,FALSE,"Tran";"Riqfinpro",#N/A,FALSE,"Tran"}</definedName>
    <definedName name="nnn" localSheetId="0" hidden="1">{"Tab1",#N/A,FALSE,"P";"Tab2",#N/A,FALSE,"P"}</definedName>
    <definedName name="nnn" localSheetId="1" hidden="1">{"Tab1",#N/A,FALSE,"P";"Tab2",#N/A,FALSE,"P"}</definedName>
    <definedName name="nnn" hidden="1">{"Tab1",#N/A,FALSE,"P";"Tab2",#N/A,FALSE,"P"}</definedName>
    <definedName name="NOMINAL" localSheetId="0">#REF!</definedName>
    <definedName name="NOMINAL" localSheetId="2">#REF!</definedName>
    <definedName name="NOMINAL">#REF!</definedName>
    <definedName name="NTDD_RG" localSheetId="0">'2_pack_IFP'!NTDD_RG</definedName>
    <definedName name="NTDD_RG" localSheetId="1">'Saldo 2014'!NTDD_RG</definedName>
    <definedName name="NTDD_RG">[12]!NTDD_RG</definedName>
    <definedName name="NX">#N/A</definedName>
    <definedName name="NX_R">#N/A</definedName>
    <definedName name="NXG_RG">#N/A</definedName>
    <definedName name="obce">'[40]NOVA legislativa'!$M$2</definedName>
    <definedName name="_xlnm.Print_Area" localSheetId="1">'Saldo 2014'!$P$2:$Q$30</definedName>
    <definedName name="_xlnm.Print_Area">#N/A</definedName>
    <definedName name="Odh" localSheetId="0">#REF!</definedName>
    <definedName name="Odh" localSheetId="2">#REF!</definedName>
    <definedName name="Odh">#REF!</definedName>
    <definedName name="oo" localSheetId="0" hidden="1">{"Riqfin97",#N/A,FALSE,"Tran";"Riqfinpro",#N/A,FALSE,"Tran"}</definedName>
    <definedName name="oo" localSheetId="1" hidden="1">{"Riqfin97",#N/A,FALSE,"Tran";"Riqfinpro",#N/A,FALSE,"Tran"}</definedName>
    <definedName name="oo" hidden="1">{"Riqfin97",#N/A,FALSE,"Tran";"Riqfinpro",#N/A,FALSE,"Tran"}</definedName>
    <definedName name="ooo" localSheetId="0" hidden="1">{"Tab1",#N/A,FALSE,"P";"Tab2",#N/A,FALSE,"P"}</definedName>
    <definedName name="ooo" localSheetId="1" hidden="1">{"Tab1",#N/A,FALSE,"P";"Tab2",#N/A,FALSE,"P"}</definedName>
    <definedName name="ooo" hidden="1">{"Tab1",#N/A,FALSE,"P";"Tab2",#N/A,FALSE,"P"}</definedName>
    <definedName name="OS2015_new">#REF!</definedName>
    <definedName name="other" localSheetId="0">#REF!</definedName>
    <definedName name="other" localSheetId="2">#REF!</definedName>
    <definedName name="other">#REF!</definedName>
    <definedName name="Otras_Residuales" localSheetId="0">#REF!</definedName>
    <definedName name="Otras_Residuales" localSheetId="2">#REF!</definedName>
    <definedName name="Otras_Residuales">#REF!</definedName>
    <definedName name="out">[41]output!$A$3:$P$128</definedName>
    <definedName name="OUTB" localSheetId="0">[18]B!$D$6:$H$6</definedName>
    <definedName name="OUTB">[19]B!$D$6:$H$6</definedName>
    <definedName name="outc" localSheetId="0">[18]C!$C$6:$D$6</definedName>
    <definedName name="outc">[19]C!$C$6:$D$6</definedName>
    <definedName name="output" localSheetId="0">#REF!</definedName>
    <definedName name="output" localSheetId="2">#REF!</definedName>
    <definedName name="output">#REF!</definedName>
    <definedName name="output_projections">[42]projections!$A$3:$R$108</definedName>
    <definedName name="output1">[15]output!$A$1:$J$122</definedName>
    <definedName name="p" localSheetId="0" hidden="1">{"Riqfin97",#N/A,FALSE,"Tran";"Riqfinpro",#N/A,FALSE,"Tran"}</definedName>
    <definedName name="p" localSheetId="1" hidden="1">{"Riqfin97",#N/A,FALSE,"Tran";"Riqfinpro",#N/A,FALSE,"Tran"}</definedName>
    <definedName name="p" hidden="1">{"Riqfin97",#N/A,FALSE,"Tran";"Riqfinpro",#N/A,FALSE,"Tran"}</definedName>
    <definedName name="Page_4" localSheetId="0">#REF!</definedName>
    <definedName name="Page_4" localSheetId="2">#REF!</definedName>
    <definedName name="Page_4">#REF!</definedName>
    <definedName name="page2" localSheetId="0">#REF!</definedName>
    <definedName name="page2" localSheetId="2">#REF!</definedName>
    <definedName name="page2">#REF!</definedName>
    <definedName name="pata" localSheetId="0" hidden="1">{"Tab1",#N/A,FALSE,"P";"Tab2",#N/A,FALSE,"P"}</definedName>
    <definedName name="pata" localSheetId="1" hidden="1">{"Tab1",#N/A,FALSE,"P";"Tab2",#N/A,FALSE,"P"}</definedName>
    <definedName name="pata" hidden="1">{"Tab1",#N/A,FALSE,"P";"Tab2",#N/A,FALSE,"P"}</definedName>
    <definedName name="PCPIG">#N/A</definedName>
    <definedName name="Petroecuador" localSheetId="0">#REF!</definedName>
    <definedName name="Petroecuador" localSheetId="2">#REF!</definedName>
    <definedName name="Petroecuador">#REF!</definedName>
    <definedName name="pchar00memu.m" localSheetId="0">[21]monthly!#REF!</definedName>
    <definedName name="pchar00memu.m" localSheetId="2">[22]monthly!#REF!</definedName>
    <definedName name="pchar00memu.m">[22]monthly!#REF!</definedName>
    <definedName name="podatki" localSheetId="0">#REF!</definedName>
    <definedName name="podatki" localSheetId="2">#REF!</definedName>
    <definedName name="podatki">#REF!</definedName>
    <definedName name="Ports" localSheetId="0">#REF!</definedName>
    <definedName name="Ports" localSheetId="2">#REF!</definedName>
    <definedName name="Ports">#REF!</definedName>
    <definedName name="pp" localSheetId="0" hidden="1">{"Riqfin97",#N/A,FALSE,"Tran";"Riqfinpro",#N/A,FALSE,"Tran"}</definedName>
    <definedName name="pp" localSheetId="1" hidden="1">{"Riqfin97",#N/A,FALSE,"Tran";"Riqfinpro",#N/A,FALSE,"Tran"}</definedName>
    <definedName name="pp" hidden="1">{"Riqfin97",#N/A,FALSE,"Tran";"Riqfinpro",#N/A,FALSE,"Tran"}</definedName>
    <definedName name="ppp" localSheetId="0" hidden="1">{"Riqfin97",#N/A,FALSE,"Tran";"Riqfinpro",#N/A,FALSE,"Tran"}</definedName>
    <definedName name="ppp" localSheetId="1" hidden="1">{"Riqfin97",#N/A,FALSE,"Tran";"Riqfinpro",#N/A,FALSE,"Tran"}</definedName>
    <definedName name="ppp" hidden="1">{"Riqfin97",#N/A,FALSE,"Tran";"Riqfinpro",#N/A,FALSE,"Tran"}</definedName>
    <definedName name="PPPWGT">#N/A</definedName>
    <definedName name="pri" localSheetId="0">#REF!</definedName>
    <definedName name="pri" localSheetId="2">#REF!</definedName>
    <definedName name="pri">#REF!</definedName>
    <definedName name="Print" localSheetId="0">#REF!</definedName>
    <definedName name="Print" localSheetId="2">#REF!</definedName>
    <definedName name="Print">#REF!</definedName>
    <definedName name="PRINT1" localSheetId="0">[43]Index!#REF!</definedName>
    <definedName name="PRINT1" localSheetId="2">[43]Index!#REF!</definedName>
    <definedName name="PRINT1">[43]Index!#REF!</definedName>
    <definedName name="PRINT2" localSheetId="0">[43]Index!#REF!</definedName>
    <definedName name="PRINT2" localSheetId="2">[43]Index!#REF!</definedName>
    <definedName name="PRINT2">[43]Index!#REF!</definedName>
    <definedName name="PRINT3" localSheetId="0">[43]Index!#REF!</definedName>
    <definedName name="PRINT3" localSheetId="2">[43]Index!#REF!</definedName>
    <definedName name="PRINT3">[43]Index!#REF!</definedName>
    <definedName name="PrintThis_Links">[31]Links!$A$1:$F$33</definedName>
    <definedName name="profit" localSheetId="0">[5]C!$O$1:$T$1</definedName>
    <definedName name="profit">[6]C!$O$1:$T$1</definedName>
    <definedName name="prorač" localSheetId="0">[44]Prorač!$A:$IV</definedName>
    <definedName name="prorač">[44]Prorač!$1:$1048576</definedName>
    <definedName name="Q6_" localSheetId="0">#REF!</definedName>
    <definedName name="Q6_" localSheetId="2">#REF!</definedName>
    <definedName name="Q6_">#REF!</definedName>
    <definedName name="QFISCAL" localSheetId="0">'[3]Quarterly Raw Data'!#REF!</definedName>
    <definedName name="QFISCAL" localSheetId="2">'[3]Quarterly Raw Data'!#REF!</definedName>
    <definedName name="QFISCAL">'[3]Quarterly Raw Data'!#REF!</definedName>
    <definedName name="qq" localSheetId="0" hidden="1">'[35]J(Priv.Cap)'!#REF!</definedName>
    <definedName name="qq" localSheetId="2" hidden="1">'[35]J(Priv.Cap)'!#REF!</definedName>
    <definedName name="qq" hidden="1">'[35]J(Priv.Cap)'!#REF!</definedName>
    <definedName name="qtab_35" localSheetId="0">'[45]i1-CA'!#REF!</definedName>
    <definedName name="qtab_35" localSheetId="2">'[45]i1-CA'!#REF!</definedName>
    <definedName name="qtab_35">'[45]i1-CA'!#REF!</definedName>
    <definedName name="QTAB7" localSheetId="0">'[3]Quarterly MacroFlow'!#REF!</definedName>
    <definedName name="QTAB7" localSheetId="2">'[3]Quarterly MacroFlow'!#REF!</definedName>
    <definedName name="QTAB7">'[3]Quarterly MacroFlow'!#REF!</definedName>
    <definedName name="QTAB7A" localSheetId="0">'[3]Quarterly MacroFlow'!#REF!</definedName>
    <definedName name="QTAB7A" localSheetId="2">'[3]Quarterly MacroFlow'!#REF!</definedName>
    <definedName name="QTAB7A">'[3]Quarterly MacroFlow'!#REF!</definedName>
    <definedName name="quest1" localSheetId="0">#REF!</definedName>
    <definedName name="quest1" localSheetId="2">#REF!</definedName>
    <definedName name="quest1">#REF!</definedName>
    <definedName name="quest2" localSheetId="0">#REF!</definedName>
    <definedName name="quest2" localSheetId="2">#REF!</definedName>
    <definedName name="quest2">#REF!</definedName>
    <definedName name="quest3" localSheetId="0">#REF!</definedName>
    <definedName name="quest3" localSheetId="2">#REF!</definedName>
    <definedName name="quest3">#REF!</definedName>
    <definedName name="quest4" localSheetId="0">#REF!</definedName>
    <definedName name="quest4" localSheetId="2">#REF!</definedName>
    <definedName name="quest4">#REF!</definedName>
    <definedName name="quest5" localSheetId="0">#REF!</definedName>
    <definedName name="quest5" localSheetId="2">#REF!</definedName>
    <definedName name="quest5">#REF!</definedName>
    <definedName name="quest6" localSheetId="0">#REF!</definedName>
    <definedName name="quest6" localSheetId="2">#REF!</definedName>
    <definedName name="quest6">#REF!</definedName>
    <definedName name="quest7" localSheetId="0">#REF!</definedName>
    <definedName name="quest7" localSheetId="2">#REF!</definedName>
    <definedName name="quest7">#REF!</definedName>
    <definedName name="QW" localSheetId="0">#REF!</definedName>
    <definedName name="QW" localSheetId="2">#REF!</definedName>
    <definedName name="QW">#REF!</definedName>
    <definedName name="REAL" localSheetId="0">#REF!</definedName>
    <definedName name="REAL" localSheetId="2">#REF!</definedName>
    <definedName name="REAL">#REF!</definedName>
    <definedName name="REALANNUAL" localSheetId="0">#REF!</definedName>
    <definedName name="REALANNUAL" localSheetId="2">#REF!</definedName>
    <definedName name="REALANNUAL">#REF!</definedName>
    <definedName name="realizacia">[46]Sheet1!$A$1:$I$406</definedName>
    <definedName name="realizacija">[46]Sheet1!$A$1:$I$406</definedName>
    <definedName name="REALNACT" localSheetId="0">#REF!</definedName>
    <definedName name="REALNACT" localSheetId="2">#REF!</definedName>
    <definedName name="REALNACT">#REF!</definedName>
    <definedName name="red_26" localSheetId="0">#REF!</definedName>
    <definedName name="red_26" localSheetId="2">#REF!</definedName>
    <definedName name="red_26">#REF!</definedName>
    <definedName name="red_33" localSheetId="0">#REF!</definedName>
    <definedName name="red_33" localSheetId="2">#REF!</definedName>
    <definedName name="red_33">#REF!</definedName>
    <definedName name="red_34" localSheetId="0">#REF!</definedName>
    <definedName name="red_34" localSheetId="2">#REF!</definedName>
    <definedName name="red_34">#REF!</definedName>
    <definedName name="red_35" localSheetId="0">#REF!</definedName>
    <definedName name="red_35" localSheetId="2">#REF!</definedName>
    <definedName name="red_35">#REF!</definedName>
    <definedName name="REDTbl3" localSheetId="0">#REF!</definedName>
    <definedName name="REDTbl3" localSheetId="2">#REF!</definedName>
    <definedName name="REDTbl3">#REF!</definedName>
    <definedName name="REDTbl4" localSheetId="0">#REF!</definedName>
    <definedName name="REDTbl4" localSheetId="2">#REF!</definedName>
    <definedName name="REDTbl4">#REF!</definedName>
    <definedName name="REDTbl5" localSheetId="0">#REF!</definedName>
    <definedName name="REDTbl5" localSheetId="2">#REF!</definedName>
    <definedName name="REDTbl5">#REF!</definedName>
    <definedName name="REDTbl6" localSheetId="0">#REF!</definedName>
    <definedName name="REDTbl6" localSheetId="2">#REF!</definedName>
    <definedName name="REDTbl6">#REF!</definedName>
    <definedName name="REDTbl7" localSheetId="0">#REF!</definedName>
    <definedName name="REDTbl7" localSheetId="2">#REF!</definedName>
    <definedName name="REDTbl7">#REF!</definedName>
    <definedName name="REERCPI" localSheetId="0">[5]REER!$AZ$144:$AZ$206</definedName>
    <definedName name="REERCPI">[6]REER!$AZ$144:$AZ$206</definedName>
    <definedName name="REERPPI" localSheetId="0">[5]REER!$BB$144:$BB$206</definedName>
    <definedName name="REERPPI">[6]REER!$BB$144:$BB$206</definedName>
    <definedName name="REGISTERALL" localSheetId="0">#REF!</definedName>
    <definedName name="REGISTERALL" localSheetId="2">#REF!</definedName>
    <definedName name="REGISTERALL">#REF!</definedName>
    <definedName name="RGDPA" localSheetId="0">#REF!</definedName>
    <definedName name="RGDPA" localSheetId="2">#REF!</definedName>
    <definedName name="RGDPA">#REF!</definedName>
    <definedName name="RgFdPartCsource" localSheetId="0">#REF!</definedName>
    <definedName name="RgFdPartCsource" localSheetId="2">#REF!</definedName>
    <definedName name="RgFdPartCsource">#REF!</definedName>
    <definedName name="RgFdPartEseries" localSheetId="0">#REF!</definedName>
    <definedName name="RgFdPartEseries" localSheetId="2">#REF!</definedName>
    <definedName name="RgFdPartEseries">#REF!</definedName>
    <definedName name="RgFdPartEsource" localSheetId="0">#REF!</definedName>
    <definedName name="RgFdPartEsource" localSheetId="2">#REF!</definedName>
    <definedName name="RgFdPartEsource">#REF!</definedName>
    <definedName name="RgFdReptCSeries" localSheetId="0">#REF!</definedName>
    <definedName name="RgFdReptCSeries" localSheetId="2">#REF!</definedName>
    <definedName name="RgFdReptCSeries">#REF!</definedName>
    <definedName name="RgFdReptCsource" localSheetId="0">#REF!</definedName>
    <definedName name="RgFdReptCsource" localSheetId="2">#REF!</definedName>
    <definedName name="RgFdReptCsource">#REF!</definedName>
    <definedName name="RgFdReptEseries" localSheetId="0">#REF!</definedName>
    <definedName name="RgFdReptEseries" localSheetId="2">#REF!</definedName>
    <definedName name="RgFdReptEseries">#REF!</definedName>
    <definedName name="RgFdReptEsource" localSheetId="0">#REF!</definedName>
    <definedName name="RgFdReptEsource" localSheetId="2">#REF!</definedName>
    <definedName name="RgFdReptEsource">#REF!</definedName>
    <definedName name="RgFdSAMethod" localSheetId="0">#REF!</definedName>
    <definedName name="RgFdSAMethod" localSheetId="2">#REF!</definedName>
    <definedName name="RgFdSAMethod">#REF!</definedName>
    <definedName name="RgFdTbBper" localSheetId="0">#REF!</definedName>
    <definedName name="RgFdTbBper" localSheetId="2">#REF!</definedName>
    <definedName name="RgFdTbBper">#REF!</definedName>
    <definedName name="RgFdTbCreate" localSheetId="0">#REF!</definedName>
    <definedName name="RgFdTbCreate" localSheetId="2">#REF!</definedName>
    <definedName name="RgFdTbCreate">#REF!</definedName>
    <definedName name="RgFdTbEper" localSheetId="0">#REF!</definedName>
    <definedName name="RgFdTbEper" localSheetId="2">#REF!</definedName>
    <definedName name="RgFdTbEper">#REF!</definedName>
    <definedName name="RGFdTbFoot" localSheetId="0">#REF!</definedName>
    <definedName name="RGFdTbFoot" localSheetId="2">#REF!</definedName>
    <definedName name="RGFdTbFoot">#REF!</definedName>
    <definedName name="RgFdTbFreq" localSheetId="0">#REF!</definedName>
    <definedName name="RgFdTbFreq" localSheetId="2">#REF!</definedName>
    <definedName name="RgFdTbFreq">#REF!</definedName>
    <definedName name="RgFdTbFreqVal" localSheetId="0">#REF!</definedName>
    <definedName name="RgFdTbFreqVal" localSheetId="2">#REF!</definedName>
    <definedName name="RgFdTbFreqVal">#REF!</definedName>
    <definedName name="RgFdTbSendto" localSheetId="0">#REF!</definedName>
    <definedName name="RgFdTbSendto" localSheetId="2">#REF!</definedName>
    <definedName name="RgFdTbSendto">#REF!</definedName>
    <definedName name="RgFdWgtMethod" localSheetId="0">#REF!</definedName>
    <definedName name="RgFdWgtMethod" localSheetId="2">#REF!</definedName>
    <definedName name="RgFdWgtMethod">#REF!</definedName>
    <definedName name="RGSPA" localSheetId="0">#REF!</definedName>
    <definedName name="RGSPA" localSheetId="2">#REF!</definedName>
    <definedName name="RGSPA">#REF!</definedName>
    <definedName name="rngBefore">[31]Main!$AB$26</definedName>
    <definedName name="rngDepartmentDrive">[31]Main!$AB$23</definedName>
    <definedName name="rngEMailAddress">[31]Main!$AB$20</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News">[31]Main!$AB$27</definedName>
    <definedName name="rngQuestChecked">[31]ErrCheck!$A$3</definedName>
    <definedName name="rr" localSheetId="0" hidden="1">{"Riqfin97",#N/A,FALSE,"Tran";"Riqfinpro",#N/A,FALSE,"Tran"}</definedName>
    <definedName name="rr" localSheetId="1" hidden="1">{"Riqfin97",#N/A,FALSE,"Tran";"Riqfinpro",#N/A,FALSE,"Tran"}</definedName>
    <definedName name="rr" hidden="1">{"Riqfin97",#N/A,FALSE,"Tran";"Riqfinpro",#N/A,FALSE,"Tran"}</definedName>
    <definedName name="rrr" localSheetId="0" hidden="1">{"Riqfin97",#N/A,FALSE,"Tran";"Riqfinpro",#N/A,FALSE,"Tran"}</definedName>
    <definedName name="rrr" localSheetId="1" hidden="1">{"Riqfin97",#N/A,FALSE,"Tran";"Riqfinpro",#N/A,FALSE,"Tran"}</definedName>
    <definedName name="rrr" hidden="1">{"Riqfin97",#N/A,FALSE,"Tran";"Riqfinpro",#N/A,FALSE,"Tran"}</definedName>
    <definedName name="RULCPPI" localSheetId="0">[5]C!$O$9:$O$71</definedName>
    <definedName name="RULCPPI">[6]C!$O$9:$O$71</definedName>
    <definedName name="SECTORS" localSheetId="0">#REF!</definedName>
    <definedName name="SECTORS" localSheetId="2">#REF!</definedName>
    <definedName name="SECTORS">#REF!</definedName>
    <definedName name="seitable" localSheetId="0">'[47]Sel. Ind. Tbl'!$A$3:$G$75</definedName>
    <definedName name="seitable">'[48]Sel. Ind. Tbl'!$A$3:$G$75</definedName>
    <definedName name="SprejetiProracun" localSheetId="0">#REF!</definedName>
    <definedName name="SprejetiProracun" localSheetId="2">#REF!</definedName>
    <definedName name="SprejetiProracun">#REF!</definedName>
    <definedName name="SR_3" localSheetId="0">#REF!</definedName>
    <definedName name="SR_3" localSheetId="2">#REF!</definedName>
    <definedName name="SR_3">#REF!</definedName>
    <definedName name="SR_5" localSheetId="0">#REF!</definedName>
    <definedName name="SR_5" localSheetId="2">#REF!</definedName>
    <definedName name="SR_5">#REF!</definedName>
    <definedName name="SS">[49]IMATA!$B$45:$B$108</definedName>
    <definedName name="T1.13" localSheetId="0">#REF!</definedName>
    <definedName name="T1.13" localSheetId="2">#REF!</definedName>
    <definedName name="T1.13">#REF!</definedName>
    <definedName name="t2q" localSheetId="0">#REF!</definedName>
    <definedName name="t2q" localSheetId="2">#REF!</definedName>
    <definedName name="t2q">#REF!</definedName>
    <definedName name="TAB1A" localSheetId="0">#REF!</definedName>
    <definedName name="TAB1A" localSheetId="2">#REF!</definedName>
    <definedName name="TAB1A">#REF!</definedName>
    <definedName name="TAB1CK" localSheetId="0">#REF!</definedName>
    <definedName name="TAB1CK" localSheetId="2">#REF!</definedName>
    <definedName name="TAB1CK">#REF!</definedName>
    <definedName name="Tab25a" localSheetId="0">#REF!</definedName>
    <definedName name="Tab25a" localSheetId="2">#REF!</definedName>
    <definedName name="Tab25a">#REF!</definedName>
    <definedName name="Tab25b" localSheetId="0">#REF!</definedName>
    <definedName name="Tab25b" localSheetId="2">#REF!</definedName>
    <definedName name="Tab25b">#REF!</definedName>
    <definedName name="TAB2A" localSheetId="0">#REF!</definedName>
    <definedName name="TAB2A" localSheetId="2">#REF!</definedName>
    <definedName name="TAB2A">#REF!</definedName>
    <definedName name="TAB5A" localSheetId="0">#REF!</definedName>
    <definedName name="TAB5A" localSheetId="2">#REF!</definedName>
    <definedName name="TAB5A">#REF!</definedName>
    <definedName name="TAB6A" localSheetId="0">'[3]Annual Tables'!#REF!</definedName>
    <definedName name="TAB6A" localSheetId="2">'[3]Annual Tables'!#REF!</definedName>
    <definedName name="TAB6A">'[3]Annual Tables'!#REF!</definedName>
    <definedName name="TAB6B" localSheetId="0">'[3]Annual Tables'!#REF!</definedName>
    <definedName name="TAB6B" localSheetId="2">'[3]Annual Tables'!#REF!</definedName>
    <definedName name="TAB6B">'[3]Annual Tables'!#REF!</definedName>
    <definedName name="TAB6C" localSheetId="0">#REF!</definedName>
    <definedName name="TAB6C" localSheetId="2">#REF!</definedName>
    <definedName name="TAB6C">#REF!</definedName>
    <definedName name="TAB7A" localSheetId="0">#REF!</definedName>
    <definedName name="TAB7A" localSheetId="2">#REF!</definedName>
    <definedName name="TAB7A">#REF!</definedName>
    <definedName name="tabC1" localSheetId="0">#REF!</definedName>
    <definedName name="tabC1" localSheetId="2">#REF!</definedName>
    <definedName name="tabC1">#REF!</definedName>
    <definedName name="tabC2" localSheetId="0">#REF!</definedName>
    <definedName name="tabC2" localSheetId="2">#REF!</definedName>
    <definedName name="tabC2">#REF!</definedName>
    <definedName name="Tabela_6a" localSheetId="0">#REF!</definedName>
    <definedName name="Tabela_6a" localSheetId="2">#REF!</definedName>
    <definedName name="Tabela_6a">#REF!</definedName>
    <definedName name="tabela3a" localSheetId="0">'[50]Table 1'!#REF!</definedName>
    <definedName name="tabela3a" localSheetId="2">'[50]Table 1'!#REF!</definedName>
    <definedName name="tabela3a">'[50]Table 1'!#REF!</definedName>
    <definedName name="Tabelaxx" localSheetId="0">#REF!</definedName>
    <definedName name="Tabelaxx" localSheetId="2">#REF!</definedName>
    <definedName name="Tabelaxx">#REF!</definedName>
    <definedName name="tabF" localSheetId="0">#REF!</definedName>
    <definedName name="tabF" localSheetId="2">#REF!</definedName>
    <definedName name="tabF">#REF!</definedName>
    <definedName name="tabH" localSheetId="0">#REF!</definedName>
    <definedName name="tabH" localSheetId="2">#REF!</definedName>
    <definedName name="tabH">#REF!</definedName>
    <definedName name="tabI" localSheetId="0">#REF!</definedName>
    <definedName name="tabI" localSheetId="2">#REF!</definedName>
    <definedName name="tabI">#REF!</definedName>
    <definedName name="Table__47">[51]RED47!$A$1:$I$53</definedName>
    <definedName name="Table_2._Country_X___Public_Sector_Financing_1" localSheetId="0">#REF!</definedName>
    <definedName name="Table_2._Country_X___Public_Sector_Financing_1" localSheetId="2">#REF!</definedName>
    <definedName name="Table_2._Country_X___Public_Sector_Financing_1">#REF!</definedName>
    <definedName name="Table_4SR" localSheetId="0">#REF!</definedName>
    <definedName name="Table_4SR" localSheetId="2">#REF!</definedName>
    <definedName name="Table_4SR">#REF!</definedName>
    <definedName name="Table_debt">[52]Table!$A$3:$AB$73</definedName>
    <definedName name="TABLE1" localSheetId="0">#REF!</definedName>
    <definedName name="TABLE1" localSheetId="2">#REF!</definedName>
    <definedName name="TABLE1">#REF!</definedName>
    <definedName name="Table1printarea" localSheetId="0">#REF!</definedName>
    <definedName name="Table1printarea" localSheetId="2">#REF!</definedName>
    <definedName name="Table1printarea">#REF!</definedName>
    <definedName name="table30" localSheetId="0">#REF!</definedName>
    <definedName name="table30" localSheetId="2">#REF!</definedName>
    <definedName name="table30">#REF!</definedName>
    <definedName name="TABLE31" localSheetId="0">#REF!</definedName>
    <definedName name="TABLE31" localSheetId="2">#REF!</definedName>
    <definedName name="TABLE31">#REF!</definedName>
    <definedName name="TABLE32" localSheetId="0">#REF!</definedName>
    <definedName name="TABLE32" localSheetId="2">#REF!</definedName>
    <definedName name="TABLE32">#REF!</definedName>
    <definedName name="TABLE33" localSheetId="0">#REF!</definedName>
    <definedName name="TABLE33" localSheetId="2">#REF!</definedName>
    <definedName name="TABLE33">#REF!</definedName>
    <definedName name="TABLE4" localSheetId="0">#REF!</definedName>
    <definedName name="TABLE4" localSheetId="2">#REF!</definedName>
    <definedName name="TABLE4">#REF!</definedName>
    <definedName name="table6" localSheetId="0">#REF!</definedName>
    <definedName name="table6" localSheetId="2">#REF!</definedName>
    <definedName name="table6">#REF!</definedName>
    <definedName name="table9" localSheetId="0">#REF!</definedName>
    <definedName name="table9" localSheetId="2">#REF!</definedName>
    <definedName name="table9">#REF!</definedName>
    <definedName name="TAME" localSheetId="0">#REF!</definedName>
    <definedName name="TAME" localSheetId="2">#REF!</definedName>
    <definedName name="TAME">#REF!</definedName>
    <definedName name="Tbl_GFN">[52]Table_GEF!$B$2:$T$53</definedName>
    <definedName name="tblChecks">[31]ErrCheck!$A$3:$E$5</definedName>
    <definedName name="tblLinks">[31]Links!$A$4:$F$33</definedName>
    <definedName name="TEMP" localSheetId="0">[53]Data!#REF!</definedName>
    <definedName name="TEMP" localSheetId="2">[53]Data!#REF!</definedName>
    <definedName name="TEMP">[53]Data!#REF!</definedName>
    <definedName name="TMG_D">[17]Q5!$E$23:$AH$23</definedName>
    <definedName name="TMGO">#N/A</definedName>
    <definedName name="TOWEO" localSheetId="0">#REF!</definedName>
    <definedName name="TOWEO" localSheetId="2">#REF!</definedName>
    <definedName name="TOWEO">#REF!</definedName>
    <definedName name="TRADE3" localSheetId="0">[1]Trade!#REF!</definedName>
    <definedName name="TRADE3" localSheetId="2">[1]Trade!#REF!</definedName>
    <definedName name="TRADE3">[1]Trade!#REF!</definedName>
    <definedName name="trans" localSheetId="0">#REF!</definedName>
    <definedName name="trans" localSheetId="2">#REF!</definedName>
    <definedName name="trans">#REF!</definedName>
    <definedName name="Transfer_check" localSheetId="0">#REF!</definedName>
    <definedName name="Transfer_check" localSheetId="2">#REF!</definedName>
    <definedName name="Transfer_check">#REF!</definedName>
    <definedName name="TRANSNAVE" localSheetId="0">#REF!</definedName>
    <definedName name="TRANSNAVE" localSheetId="2">#REF!</definedName>
    <definedName name="TRANSNAVE">#REF!</definedName>
    <definedName name="tt" localSheetId="0" hidden="1">{"Tab1",#N/A,FALSE,"P";"Tab2",#N/A,FALSE,"P"}</definedName>
    <definedName name="tt" localSheetId="1" hidden="1">{"Tab1",#N/A,FALSE,"P";"Tab2",#N/A,FALSE,"P"}</definedName>
    <definedName name="tt" hidden="1">{"Tab1",#N/A,FALSE,"P";"Tab2",#N/A,FALSE,"P"}</definedName>
    <definedName name="ttt" localSheetId="0" hidden="1">{"Tab1",#N/A,FALSE,"P";"Tab2",#N/A,FALSE,"P"}</definedName>
    <definedName name="ttt" localSheetId="1" hidden="1">{"Tab1",#N/A,FALSE,"P";"Tab2",#N/A,FALSE,"P"}</definedName>
    <definedName name="ttt" hidden="1">{"Tab1",#N/A,FALSE,"P";"Tab2",#N/A,FALSE,"P"}</definedName>
    <definedName name="ttttt" localSheetId="0" hidden="1">[38]M!#REF!</definedName>
    <definedName name="ttttt" localSheetId="2" hidden="1">[38]M!#REF!</definedName>
    <definedName name="ttttt" hidden="1">[38]M!#REF!</definedName>
    <definedName name="TTTTTTTTTTTT" localSheetId="0">'2_pack_IFP'!TTTTTTTTTTTT</definedName>
    <definedName name="TTTTTTTTTTTT" localSheetId="1">'Saldo 2014'!TTTTTTTTTTTT</definedName>
    <definedName name="TTTTTTTTTTTT">[12]!TTTTTTTTTTTT</definedName>
    <definedName name="TXG_D">#N/A</definedName>
    <definedName name="TXGO">#N/A</definedName>
    <definedName name="u163lnulcm_x_et.m" localSheetId="0">[21]monthly!#REF!</definedName>
    <definedName name="u163lnulcm_x_et.m" localSheetId="2">[22]monthly!#REF!</definedName>
    <definedName name="u163lnulcm_x_et.m">[22]monthly!#REF!</definedName>
    <definedName name="ULC_CZ" localSheetId="0">[5]REER!$BU$144:$BU$206</definedName>
    <definedName name="ULC_CZ">[6]REER!$BU$144:$BU$206</definedName>
    <definedName name="ULC_PART" localSheetId="0">[5]REER!$BR$144:$BR$206</definedName>
    <definedName name="ULC_PART">[6]REER!$BR$144:$BR$206</definedName>
    <definedName name="Universities" localSheetId="0">#REF!</definedName>
    <definedName name="Universities" localSheetId="2">#REF!</definedName>
    <definedName name="Universities">#REF!</definedName>
    <definedName name="Uruguay">'[54]PDR vulnerability table'!$A$3:$E$65</definedName>
    <definedName name="USERNAME" localSheetId="0">#REF!</definedName>
    <definedName name="USERNAME" localSheetId="2">#REF!</definedName>
    <definedName name="USERNAME">#REF!</definedName>
    <definedName name="uu" localSheetId="0" hidden="1">{"Riqfin97",#N/A,FALSE,"Tran";"Riqfinpro",#N/A,FALSE,"Tran"}</definedName>
    <definedName name="uu" localSheetId="1" hidden="1">{"Riqfin97",#N/A,FALSE,"Tran";"Riqfinpro",#N/A,FALSE,"Tran"}</definedName>
    <definedName name="uu" hidden="1">{"Riqfin97",#N/A,FALSE,"Tran";"Riqfinpro",#N/A,FALSE,"Tran"}</definedName>
    <definedName name="uuu" localSheetId="0" hidden="1">{"Riqfin97",#N/A,FALSE,"Tran";"Riqfinpro",#N/A,FALSE,"Tran"}</definedName>
    <definedName name="uuu" localSheetId="1" hidden="1">{"Riqfin97",#N/A,FALSE,"Tran";"Riqfinpro",#N/A,FALSE,"Tran"}</definedName>
    <definedName name="uuu" hidden="1">{"Riqfin97",#N/A,FALSE,"Tran";"Riqfinpro",#N/A,FALSE,"Tran"}</definedName>
    <definedName name="UUUUUUUUUUU" localSheetId="0">'2_pack_IFP'!UUUUUUUUUUU</definedName>
    <definedName name="UUUUUUUUUUU" localSheetId="1">'Saldo 2014'!UUUUUUUUUUU</definedName>
    <definedName name="UUUUUUUUUUU">[12]!UUUUUUUUUUU</definedName>
    <definedName name="ValidationList" localSheetId="0">#REF!</definedName>
    <definedName name="ValidationList" localSheetId="2">#REF!</definedName>
    <definedName name="ValidationList">#REF!</definedName>
    <definedName name="VeljavniProracun" localSheetId="0">#REF!</definedName>
    <definedName name="VeljavniProracun" localSheetId="2">#REF!</definedName>
    <definedName name="VeljavniProracun">#REF!</definedName>
    <definedName name="Venezuela" localSheetId="0">#REF!</definedName>
    <definedName name="Venezuela" localSheetId="2">#REF!</definedName>
    <definedName name="Venezuela">#REF!</definedName>
    <definedName name="VUC">'[40]NOVA legislativa'!$M$3</definedName>
    <definedName name="vv" localSheetId="0" hidden="1">{"Tab1",#N/A,FALSE,"P";"Tab2",#N/A,FALSE,"P"}</definedName>
    <definedName name="vv" localSheetId="1" hidden="1">{"Tab1",#N/A,FALSE,"P";"Tab2",#N/A,FALSE,"P"}</definedName>
    <definedName name="vv" hidden="1">{"Tab1",#N/A,FALSE,"P";"Tab2",#N/A,FALSE,"P"}</definedName>
    <definedName name="vvv" localSheetId="0" hidden="1">{"Tab1",#N/A,FALSE,"P";"Tab2",#N/A,FALSE,"P"}</definedName>
    <definedName name="vvv" localSheetId="1" hidden="1">{"Tab1",#N/A,FALSE,"P";"Tab2",#N/A,FALSE,"P"}</definedName>
    <definedName name="vvv" hidden="1">{"Tab1",#N/A,FALSE,"P";"Tab2",#N/A,FALSE,"P"}</definedName>
    <definedName name="we11pcpi.m" localSheetId="0">[21]monthly!#REF!</definedName>
    <definedName name="we11pcpi.m" localSheetId="2">[22]monthly!#REF!</definedName>
    <definedName name="we11pcpi.m">[22]monthly!#REF!</definedName>
    <definedName name="wrn.Program." localSheetId="0" hidden="1">{"Tab1",#N/A,FALSE,"P";"Tab2",#N/A,FALSE,"P"}</definedName>
    <definedName name="wrn.Program." localSheetId="1" hidden="1">{"Tab1",#N/A,FALSE,"P";"Tab2",#N/A,FALSE,"P"}</definedName>
    <definedName name="wrn.Program." hidden="1">{"Tab1",#N/A,FALSE,"P";"Tab2",#N/A,FALSE,"P"}</definedName>
    <definedName name="wrn.Riqfin." localSheetId="0" hidden="1">{"Riqfin97",#N/A,FALSE,"Tran";"Riqfinpro",#N/A,FALSE,"Tran"}</definedName>
    <definedName name="wrn.Riqfin." localSheetId="1" hidden="1">{"Riqfin97",#N/A,FALSE,"Tran";"Riqfinpro",#N/A,FALSE,"Tran"}</definedName>
    <definedName name="wrn.Riqfin." hidden="1">{"Riqfin97",#N/A,FALSE,"Tran";"Riqfinpro",#N/A,FALSE,"Tran"}</definedName>
    <definedName name="ww" localSheetId="0" hidden="1">[38]M!#REF!</definedName>
    <definedName name="ww" localSheetId="2" hidden="1">[38]M!#REF!</definedName>
    <definedName name="ww" hidden="1">[38]M!#REF!</definedName>
    <definedName name="www" localSheetId="0" hidden="1">{"Riqfin97",#N/A,FALSE,"Tran";"Riqfinpro",#N/A,FALSE,"Tran"}</definedName>
    <definedName name="www" localSheetId="1" hidden="1">{"Riqfin97",#N/A,FALSE,"Tran";"Riqfinpro",#N/A,FALSE,"Tran"}</definedName>
    <definedName name="www" hidden="1">{"Riqfin97",#N/A,FALSE,"Tran";"Riqfinpro",#N/A,FALSE,"Tran"}</definedName>
    <definedName name="XR" localSheetId="0">[5]REER!$AT$140:$BA$199</definedName>
    <definedName name="XR">[6]REER!$AT$140:$BA$199</definedName>
    <definedName name="xx" localSheetId="0" hidden="1">{"Riqfin97",#N/A,FALSE,"Tran";"Riqfinpro",#N/A,FALSE,"Tran"}</definedName>
    <definedName name="xx" localSheetId="1" hidden="1">{"Riqfin97",#N/A,FALSE,"Tran";"Riqfinpro",#N/A,FALSE,"Tran"}</definedName>
    <definedName name="xx" hidden="1">{"Riqfin97",#N/A,FALSE,"Tran";"Riqfinpro",#N/A,FALSE,"Tran"}</definedName>
    <definedName name="xxWRS_1" localSheetId="0">#REF!</definedName>
    <definedName name="xxWRS_1" localSheetId="2">#REF!</definedName>
    <definedName name="xxWRS_1">#REF!</definedName>
    <definedName name="xxWRS_10" localSheetId="0">#REF!</definedName>
    <definedName name="xxWRS_10" localSheetId="2">#REF!</definedName>
    <definedName name="xxWRS_10">#REF!</definedName>
    <definedName name="xxWRS_11" localSheetId="0">#REF!</definedName>
    <definedName name="xxWRS_11" localSheetId="2">#REF!</definedName>
    <definedName name="xxWRS_11">#REF!</definedName>
    <definedName name="xxWRS_12" localSheetId="0">#REF!</definedName>
    <definedName name="xxWRS_12" localSheetId="2">#REF!</definedName>
    <definedName name="xxWRS_12">#REF!</definedName>
    <definedName name="xxWRS_2" localSheetId="0">#REF!</definedName>
    <definedName name="xxWRS_2" localSheetId="2">#REF!</definedName>
    <definedName name="xxWRS_2">#REF!</definedName>
    <definedName name="xxWRS_6" localSheetId="0">#REF!</definedName>
    <definedName name="xxWRS_6" localSheetId="2">#REF!</definedName>
    <definedName name="xxWRS_6">#REF!</definedName>
    <definedName name="xxWRS_7" localSheetId="0">#REF!</definedName>
    <definedName name="xxWRS_7" localSheetId="2">#REF!</definedName>
    <definedName name="xxWRS_7">#REF!</definedName>
    <definedName name="xxWRS_8" localSheetId="0">#REF!</definedName>
    <definedName name="xxWRS_8" localSheetId="2">#REF!</definedName>
    <definedName name="xxWRS_8">#REF!</definedName>
    <definedName name="xxWRS_9" localSheetId="0">#REF!</definedName>
    <definedName name="xxWRS_9" localSheetId="2">#REF!</definedName>
    <definedName name="xxWRS_9">#REF!</definedName>
    <definedName name="xxxx" localSheetId="0" hidden="1">{"Riqfin97",#N/A,FALSE,"Tran";"Riqfinpro",#N/A,FALSE,"Tran"}</definedName>
    <definedName name="xxxx" localSheetId="1" hidden="1">{"Riqfin97",#N/A,FALSE,"Tran";"Riqfinpro",#N/A,FALSE,"Tran"}</definedName>
    <definedName name="xxxx" hidden="1">{"Riqfin97",#N/A,FALSE,"Tran";"Riqfinpro",#N/A,FALSE,"Tran"}</definedName>
    <definedName name="yy" localSheetId="0" hidden="1">{"Tab1",#N/A,FALSE,"P";"Tab2",#N/A,FALSE,"P"}</definedName>
    <definedName name="yy" localSheetId="1" hidden="1">{"Tab1",#N/A,FALSE,"P";"Tab2",#N/A,FALSE,"P"}</definedName>
    <definedName name="yy" hidden="1">{"Tab1",#N/A,FALSE,"P";"Tab2",#N/A,FALSE,"P"}</definedName>
    <definedName name="yyy" localSheetId="0" hidden="1">{"Tab1",#N/A,FALSE,"P";"Tab2",#N/A,FALSE,"P"}</definedName>
    <definedName name="yyy" localSheetId="1" hidden="1">{"Tab1",#N/A,FALSE,"P";"Tab2",#N/A,FALSE,"P"}</definedName>
    <definedName name="yyy" hidden="1">{"Tab1",#N/A,FALSE,"P";"Tab2",#N/A,FALSE,"P"}</definedName>
    <definedName name="yyyy" localSheetId="0" hidden="1">{"Riqfin97",#N/A,FALSE,"Tran";"Riqfinpro",#N/A,FALSE,"Tran"}</definedName>
    <definedName name="yyyy" localSheetId="1" hidden="1">{"Riqfin97",#N/A,FALSE,"Tran";"Riqfinpro",#N/A,FALSE,"Tran"}</definedName>
    <definedName name="yyyy" hidden="1">{"Riqfin97",#N/A,FALSE,"Tran";"Riqfinpro",#N/A,FALSE,"Tran"}</definedName>
    <definedName name="Z_95224721_0485_11D4_BFD1_00508B5F4DA4_.wvu.Cols" localSheetId="0" hidden="1">#REF!</definedName>
    <definedName name="Z_95224721_0485_11D4_BFD1_00508B5F4DA4_.wvu.Cols" localSheetId="2" hidden="1">#REF!</definedName>
    <definedName name="Z_95224721_0485_11D4_BFD1_00508B5F4DA4_.wvu.Cols" hidden="1">#REF!</definedName>
    <definedName name="zpiz" localSheetId="0">[29]ZPIZ!$A$1:$F$65536</definedName>
    <definedName name="zpiz">[29]ZPIZ!$A:$F</definedName>
    <definedName name="zz" localSheetId="0" hidden="1">{"Tab1",#N/A,FALSE,"P";"Tab2",#N/A,FALSE,"P"}</definedName>
    <definedName name="zz" localSheetId="1" hidden="1">{"Tab1",#N/A,FALSE,"P";"Tab2",#N/A,FALSE,"P"}</definedName>
    <definedName name="zz" hidden="1">{"Tab1",#N/A,FALSE,"P";"Tab2",#N/A,FALSE,"P"}</definedName>
    <definedName name="zzzs" localSheetId="0">[29]ZZZS!$A$1:$E$65536</definedName>
    <definedName name="zzzs">[29]ZZZS!$A:$E</definedName>
  </definedNames>
  <calcPr calcId="152511"/>
</workbook>
</file>

<file path=xl/calcChain.xml><?xml version="1.0" encoding="utf-8"?>
<calcChain xmlns="http://schemas.openxmlformats.org/spreadsheetml/2006/main">
  <c r="E25" i="7" l="1"/>
  <c r="D25" i="7"/>
  <c r="E13" i="7"/>
  <c r="D13" i="7"/>
  <c r="D23" i="7"/>
  <c r="G25" i="11" l="1"/>
  <c r="G13" i="11"/>
  <c r="E5" i="16" l="1"/>
  <c r="E10" i="16"/>
  <c r="F5" i="16"/>
  <c r="G5" i="16"/>
  <c r="E24" i="7" l="1"/>
  <c r="D24" i="7"/>
  <c r="D19" i="7" l="1"/>
  <c r="E19" i="7"/>
  <c r="E17" i="7" s="1"/>
  <c r="D20" i="7"/>
  <c r="E20" i="7"/>
  <c r="E18" i="7"/>
  <c r="D18" i="7"/>
  <c r="E16" i="7"/>
  <c r="D16" i="7"/>
  <c r="E15" i="7"/>
  <c r="D15" i="7"/>
  <c r="E23" i="7"/>
  <c r="G16" i="25" l="1"/>
  <c r="E16" i="25"/>
  <c r="F16" i="25"/>
  <c r="D16" i="25"/>
  <c r="D17" i="7" l="1"/>
  <c r="G14" i="21" l="1"/>
  <c r="G25" i="21" l="1"/>
  <c r="G13" i="21"/>
  <c r="G14" i="11"/>
  <c r="F10" i="16" l="1"/>
  <c r="G10" i="16" l="1"/>
  <c r="L59" i="36" l="1"/>
  <c r="L53" i="36"/>
  <c r="L56" i="36"/>
  <c r="L52" i="36"/>
  <c r="L49" i="36"/>
  <c r="L48" i="36"/>
  <c r="L46" i="36"/>
  <c r="L44" i="36"/>
  <c r="S31" i="36"/>
  <c r="M22" i="36"/>
  <c r="M23" i="36"/>
  <c r="Q36" i="36"/>
  <c r="M11" i="36" l="1"/>
  <c r="M9" i="36"/>
  <c r="M29" i="36" l="1"/>
  <c r="M30" i="36"/>
  <c r="N25" i="36"/>
  <c r="D79" i="36"/>
  <c r="J60" i="36" l="1"/>
  <c r="F37" i="36"/>
  <c r="E37" i="36"/>
  <c r="F36" i="36"/>
  <c r="E36" i="36"/>
  <c r="F35" i="36"/>
  <c r="E35" i="36"/>
  <c r="F34" i="36"/>
  <c r="F33" i="36"/>
  <c r="P30" i="36"/>
  <c r="S30" i="36" s="1"/>
  <c r="M32" i="36"/>
  <c r="Q28" i="36" s="1"/>
  <c r="P29" i="36"/>
  <c r="M31" i="36"/>
  <c r="Q27" i="36" s="1"/>
  <c r="F31" i="36"/>
  <c r="P28" i="36"/>
  <c r="P27" i="36"/>
  <c r="Q25" i="36"/>
  <c r="Q26" i="36"/>
  <c r="P26" i="36"/>
  <c r="N28" i="36"/>
  <c r="Q24" i="36" s="1"/>
  <c r="M28" i="36"/>
  <c r="L28" i="36"/>
  <c r="P24" i="36" s="1"/>
  <c r="J28" i="36"/>
  <c r="P25" i="36"/>
  <c r="N27" i="36"/>
  <c r="Q23" i="36" s="1"/>
  <c r="M27" i="36"/>
  <c r="L27" i="36"/>
  <c r="P23" i="36" s="1"/>
  <c r="F27" i="36"/>
  <c r="N26" i="36"/>
  <c r="M26" i="36"/>
  <c r="L26" i="36"/>
  <c r="P22" i="36" s="1"/>
  <c r="J26" i="36"/>
  <c r="M25" i="36"/>
  <c r="L25" i="36"/>
  <c r="P21" i="36" s="1"/>
  <c r="F24" i="36"/>
  <c r="P20" i="36"/>
  <c r="F22" i="36"/>
  <c r="J21" i="36"/>
  <c r="J20" i="36" s="1"/>
  <c r="Q19" i="36"/>
  <c r="T19" i="36" s="1"/>
  <c r="P19" i="36"/>
  <c r="S19" i="36" s="1"/>
  <c r="M20" i="36"/>
  <c r="Q18" i="36" s="1"/>
  <c r="T18" i="36" s="1"/>
  <c r="P18" i="36"/>
  <c r="S18" i="36" s="1"/>
  <c r="M19" i="36"/>
  <c r="Q17" i="36" s="1"/>
  <c r="T17" i="36" s="1"/>
  <c r="P17" i="36"/>
  <c r="S17" i="36" s="1"/>
  <c r="M18" i="36"/>
  <c r="F18" i="36"/>
  <c r="P16" i="36"/>
  <c r="S16" i="36" s="1"/>
  <c r="F17" i="36"/>
  <c r="P15" i="36"/>
  <c r="S15" i="36" s="1"/>
  <c r="M16" i="36"/>
  <c r="Q15" i="36" s="1"/>
  <c r="T15" i="36" s="1"/>
  <c r="J16" i="36"/>
  <c r="P14" i="36"/>
  <c r="S14" i="36" s="1"/>
  <c r="M15" i="36"/>
  <c r="Q14" i="36" s="1"/>
  <c r="T14" i="36" s="1"/>
  <c r="J15" i="36"/>
  <c r="P13" i="36"/>
  <c r="S13" i="36" s="1"/>
  <c r="M14" i="36"/>
  <c r="Q13" i="36" s="1"/>
  <c r="T13" i="36" s="1"/>
  <c r="P12" i="36"/>
  <c r="S12" i="36" s="1"/>
  <c r="M13" i="36"/>
  <c r="Q12" i="36" s="1"/>
  <c r="T12" i="36" s="1"/>
  <c r="P11" i="36"/>
  <c r="S11" i="36" s="1"/>
  <c r="M12" i="36"/>
  <c r="Q11" i="36" s="1"/>
  <c r="T11" i="36" s="1"/>
  <c r="Q10" i="36"/>
  <c r="T10" i="36" s="1"/>
  <c r="P10" i="36"/>
  <c r="S10" i="36" s="1"/>
  <c r="Q9" i="36"/>
  <c r="T9" i="36" s="1"/>
  <c r="P9" i="36"/>
  <c r="S9" i="36" s="1"/>
  <c r="Q8" i="36"/>
  <c r="T8" i="36" s="1"/>
  <c r="P8" i="36"/>
  <c r="S8" i="36" s="1"/>
  <c r="Q7" i="36"/>
  <c r="T7" i="36" s="1"/>
  <c r="P7" i="36"/>
  <c r="S7" i="36" s="1"/>
  <c r="P6" i="36"/>
  <c r="S6" i="36" s="1"/>
  <c r="M6" i="36"/>
  <c r="Q31" i="36" s="1"/>
  <c r="T31" i="36" s="1"/>
  <c r="P5" i="36"/>
  <c r="S5" i="36" s="1"/>
  <c r="M5" i="36"/>
  <c r="F5" i="36"/>
  <c r="E5" i="36"/>
  <c r="P4" i="36"/>
  <c r="S4" i="36" s="1"/>
  <c r="P3" i="36"/>
  <c r="S3" i="36" s="1"/>
  <c r="M2" i="36"/>
  <c r="N24" i="36" l="1"/>
  <c r="M17" i="36" s="1"/>
  <c r="N17" i="36" s="1"/>
  <c r="Q5" i="36"/>
  <c r="T5" i="36" s="1"/>
  <c r="Q22" i="36"/>
  <c r="M24" i="36"/>
  <c r="J10" i="36"/>
  <c r="Q16" i="36"/>
  <c r="T16" i="36" s="1"/>
  <c r="J24" i="36"/>
  <c r="M33" i="36"/>
  <c r="Q29" i="36" s="1"/>
  <c r="Q3" i="36"/>
  <c r="T3" i="36" s="1"/>
  <c r="N3" i="36"/>
  <c r="M7" i="36"/>
  <c r="Q6" i="36" s="1"/>
  <c r="T6" i="36" s="1"/>
  <c r="Q21" i="36"/>
  <c r="Q20" i="36" l="1"/>
  <c r="Q4" i="36" s="1"/>
  <c r="T4" i="36" s="1"/>
  <c r="J43" i="36"/>
  <c r="T20" i="36"/>
  <c r="M4" i="36"/>
  <c r="N4" i="36" l="1"/>
  <c r="M3" i="36"/>
  <c r="M34" i="36" l="1"/>
  <c r="Q30" i="36" s="1"/>
  <c r="T30" i="36" s="1"/>
  <c r="O3" i="36"/>
  <c r="C37" i="22" l="1"/>
  <c r="C33" i="22" l="1"/>
  <c r="B33" i="22" s="1"/>
  <c r="B34" i="22" l="1"/>
  <c r="B38" i="22"/>
  <c r="B37" i="22"/>
  <c r="E5" i="22" l="1"/>
  <c r="E7" i="22"/>
  <c r="E8" i="22"/>
  <c r="E12" i="22"/>
  <c r="E14" i="22"/>
  <c r="E16" i="22"/>
  <c r="E17" i="22"/>
  <c r="E18" i="22"/>
  <c r="E19" i="22"/>
  <c r="E4" i="22"/>
  <c r="D13" i="22"/>
  <c r="D15" i="22"/>
  <c r="D17" i="22"/>
  <c r="D6" i="22"/>
  <c r="D19" i="22"/>
  <c r="D18" i="22"/>
  <c r="D16" i="22"/>
  <c r="D14" i="22"/>
  <c r="D12" i="22"/>
  <c r="D9" i="22"/>
  <c r="D8" i="22"/>
  <c r="D7" i="22"/>
  <c r="D5" i="22"/>
  <c r="D4" i="22"/>
  <c r="C17" i="22" l="1"/>
  <c r="C12" i="22"/>
  <c r="C4" i="22"/>
  <c r="C13" i="22"/>
  <c r="E13" i="22"/>
  <c r="F13" i="22" s="1"/>
  <c r="H13" i="22" s="1"/>
  <c r="C18" i="22"/>
  <c r="C8" i="22"/>
  <c r="C19" i="22"/>
  <c r="C16" i="22"/>
  <c r="C6" i="22"/>
  <c r="C15" i="22"/>
  <c r="C7" i="22"/>
  <c r="C20" i="22"/>
  <c r="C14" i="22"/>
  <c r="D20" i="22"/>
  <c r="D10" i="22"/>
  <c r="F16" i="22"/>
  <c r="H16" i="22" s="1"/>
  <c r="F8" i="22"/>
  <c r="H8" i="22" s="1"/>
  <c r="F5" i="22"/>
  <c r="H5" i="22" s="1"/>
  <c r="F7" i="22"/>
  <c r="H7" i="22" s="1"/>
  <c r="F14" i="22"/>
  <c r="H14" i="22" s="1"/>
  <c r="F19" i="22"/>
  <c r="H19" i="22" s="1"/>
  <c r="F12" i="22"/>
  <c r="H12" i="22" s="1"/>
  <c r="F4" i="22"/>
  <c r="H4" i="22" s="1"/>
  <c r="F17" i="22"/>
  <c r="H17" i="22" s="1"/>
  <c r="F18" i="22"/>
  <c r="H18" i="22" s="1"/>
  <c r="D3" i="22"/>
  <c r="E15" i="22" l="1"/>
  <c r="F15" i="22" s="1"/>
  <c r="H15" i="22" s="1"/>
  <c r="E20" i="22"/>
  <c r="F20" i="22" s="1"/>
  <c r="H20" i="22" s="1"/>
  <c r="E6" i="22"/>
  <c r="F6" i="22" s="1"/>
  <c r="H6" i="22" s="1"/>
  <c r="E9" i="22"/>
  <c r="F9" i="22" s="1"/>
  <c r="H9" i="22" s="1"/>
  <c r="C5" i="22"/>
  <c r="C10" i="22"/>
  <c r="C11" i="22"/>
  <c r="D11" i="22"/>
  <c r="D21" i="22" s="1"/>
  <c r="K21" i="22" s="1"/>
  <c r="D23" i="22" l="1"/>
  <c r="D24" i="22" s="1"/>
  <c r="D22" i="22"/>
  <c r="H37" i="17" l="1"/>
  <c r="I37" i="17"/>
  <c r="H38" i="17"/>
  <c r="I38" i="17"/>
  <c r="H39" i="17"/>
  <c r="I39" i="17"/>
  <c r="H40" i="17"/>
  <c r="I40" i="17"/>
  <c r="H41" i="17"/>
  <c r="I41" i="17"/>
  <c r="H42" i="17"/>
  <c r="I42" i="17"/>
  <c r="H43" i="17"/>
  <c r="I43" i="17"/>
  <c r="H46" i="17"/>
  <c r="I46" i="17"/>
  <c r="H47" i="17"/>
  <c r="I47" i="17"/>
  <c r="H48" i="17"/>
  <c r="I48" i="17"/>
  <c r="H49" i="17"/>
  <c r="I49" i="17"/>
  <c r="H50" i="17"/>
  <c r="I50" i="17"/>
  <c r="H51" i="17"/>
  <c r="I51" i="17"/>
  <c r="H52" i="17"/>
  <c r="I52" i="17"/>
  <c r="H53" i="17"/>
  <c r="I53" i="17"/>
  <c r="H54" i="17"/>
  <c r="I54" i="17"/>
  <c r="H55" i="17"/>
  <c r="I55" i="17"/>
  <c r="E10" i="22" l="1"/>
  <c r="F10" i="22" s="1"/>
  <c r="H10" i="22" s="1"/>
  <c r="E3" i="22"/>
  <c r="E11" i="22" l="1"/>
  <c r="F11" i="22" s="1"/>
  <c r="H11" i="22" s="1"/>
  <c r="C36" i="22" s="1"/>
  <c r="F3" i="22"/>
  <c r="F135" i="17"/>
  <c r="E114" i="17" s="1"/>
  <c r="E135" i="17"/>
  <c r="C114" i="17" s="1"/>
  <c r="D135" i="17"/>
  <c r="C135" i="17"/>
  <c r="F74" i="17"/>
  <c r="E74" i="17"/>
  <c r="D74" i="17"/>
  <c r="C74" i="17"/>
  <c r="F73" i="17"/>
  <c r="E73" i="17"/>
  <c r="D73" i="17"/>
  <c r="C73" i="17"/>
  <c r="F65" i="17"/>
  <c r="E65" i="17"/>
  <c r="D65" i="17"/>
  <c r="C65" i="17"/>
  <c r="F45" i="17"/>
  <c r="E45" i="17"/>
  <c r="D45" i="17"/>
  <c r="C45" i="17"/>
  <c r="F44" i="17"/>
  <c r="E44" i="17"/>
  <c r="D44" i="17"/>
  <c r="C44" i="17"/>
  <c r="F36" i="17"/>
  <c r="E36" i="17"/>
  <c r="D36" i="17"/>
  <c r="C36" i="17"/>
  <c r="E7" i="17"/>
  <c r="D57" i="17" l="1"/>
  <c r="E21" i="22"/>
  <c r="E22" i="22" s="1"/>
  <c r="E115" i="17"/>
  <c r="C115" i="17"/>
  <c r="B36" i="22"/>
  <c r="C39" i="22"/>
  <c r="B39" i="22" s="1"/>
  <c r="F21" i="22"/>
  <c r="H3" i="22"/>
  <c r="C32" i="22" s="1"/>
  <c r="H36" i="17"/>
  <c r="H44" i="17"/>
  <c r="H45" i="17"/>
  <c r="I36" i="17"/>
  <c r="I44" i="17"/>
  <c r="I45" i="17"/>
  <c r="E23" i="22" l="1"/>
  <c r="E24" i="22" s="1"/>
  <c r="I56" i="17"/>
  <c r="B32" i="22"/>
  <c r="C35" i="22"/>
  <c r="B35" i="22" s="1"/>
  <c r="F23" i="22"/>
  <c r="F24" i="22" s="1"/>
  <c r="F22" i="22"/>
  <c r="H21" i="22"/>
  <c r="C9" i="22" l="1"/>
  <c r="C3" i="22" l="1"/>
  <c r="C21" i="22" s="1"/>
  <c r="C23" i="22" s="1"/>
  <c r="C24" i="22" s="1"/>
  <c r="C22" i="22" l="1"/>
</calcChain>
</file>

<file path=xl/comments1.xml><?xml version="1.0" encoding="utf-8"?>
<comments xmlns="http://schemas.openxmlformats.org/spreadsheetml/2006/main">
  <authors>
    <author>Harvan Peter</author>
  </authors>
  <commentList>
    <comment ref="B6" authorId="0" shapeId="0">
      <text>
        <r>
          <rPr>
            <b/>
            <sz val="9"/>
            <color indexed="81"/>
            <rFont val="Segoe UI"/>
            <family val="2"/>
            <charset val="238"/>
          </rPr>
          <t>Harvan Peter:</t>
        </r>
        <r>
          <rPr>
            <sz val="9"/>
            <color indexed="81"/>
            <rFont val="Segoe UI"/>
            <family val="2"/>
            <charset val="238"/>
          </rPr>
          <t xml:space="preserve">
cash vs cash. Asi chyba</t>
        </r>
      </text>
    </comment>
  </commentList>
</comments>
</file>

<file path=xl/sharedStrings.xml><?xml version="1.0" encoding="utf-8"?>
<sst xmlns="http://schemas.openxmlformats.org/spreadsheetml/2006/main" count="1003" uniqueCount="635">
  <si>
    <t>Zdroj: MF SR</t>
  </si>
  <si>
    <t xml:space="preserve"> - ostatné</t>
  </si>
  <si>
    <t>B.9</t>
  </si>
  <si>
    <t>% HDP</t>
  </si>
  <si>
    <t>ESA kód</t>
  </si>
  <si>
    <t>[3] Kladné znamienko predstavuje pozitívny vplyv jednorazového opatrenia na saldo VS</t>
  </si>
  <si>
    <t>15. Štrukturálne saldo (13-8) (% potenciálneho HDP)</t>
  </si>
  <si>
    <t>14. Cyklicky upravené primárne saldo (13+6) (% potenciálneho HDP)</t>
  </si>
  <si>
    <t>13. Cyklicky upravené saldo (1-12) (% potenciálneho HDP)</t>
  </si>
  <si>
    <t>12. Cyklická zložka (% potenciálneho HDP)</t>
  </si>
  <si>
    <t>11. Produkčná medzera (% potenciálneho HDP)</t>
  </si>
  <si>
    <t>10. Potenciálny rast HDP (%)</t>
  </si>
  <si>
    <t>9. Reálny rast HDP (%)</t>
  </si>
  <si>
    <t>8. Jednorazové a dočasné efekty</t>
  </si>
  <si>
    <t>7. Primárne saldo VS</t>
  </si>
  <si>
    <t>D.41</t>
  </si>
  <si>
    <t>6. Úrokové náklady</t>
  </si>
  <si>
    <t>S.1314</t>
  </si>
  <si>
    <t>5. Fondy sociálneho zabezpečenia</t>
  </si>
  <si>
    <t>S.1313</t>
  </si>
  <si>
    <t>4. Miestna štátna správa</t>
  </si>
  <si>
    <t>-</t>
  </si>
  <si>
    <t>S.1312</t>
  </si>
  <si>
    <t>3. Regionálna štátna správa</t>
  </si>
  <si>
    <t>S.1311</t>
  </si>
  <si>
    <t>2. Ústredná štátna správa</t>
  </si>
  <si>
    <t>S.13</t>
  </si>
  <si>
    <t>1. Verejná správa</t>
  </si>
  <si>
    <t>Čisté pôžičky (EDP B.9) podsektorov verejnej správy</t>
  </si>
  <si>
    <t>mil. eur</t>
  </si>
  <si>
    <t>Table 4.a  General government expenditure and revenue targets, broken down by main components.</t>
  </si>
  <si>
    <t>ESA Code</t>
  </si>
  <si>
    <t>General government (S13)</t>
  </si>
  <si>
    <t>% GDP</t>
  </si>
  <si>
    <t>nominal mill. €</t>
  </si>
  <si>
    <t>1. Total revenue target</t>
  </si>
  <si>
    <t>TR</t>
  </si>
  <si>
    <t>Of which</t>
  </si>
  <si>
    <t xml:space="preserve">1.1. Taxes on production and imports </t>
  </si>
  <si>
    <t>D.2</t>
  </si>
  <si>
    <t xml:space="preserve">1.2. Current taxes on income, wealth, etc </t>
  </si>
  <si>
    <t>D.5</t>
  </si>
  <si>
    <t xml:space="preserve">1.3. Capital taxes </t>
  </si>
  <si>
    <t>D.91</t>
  </si>
  <si>
    <t xml:space="preserve">1.4. Social contributions </t>
  </si>
  <si>
    <t>D.61</t>
  </si>
  <si>
    <t xml:space="preserve">1.5. Property income  </t>
  </si>
  <si>
    <t>D.4</t>
  </si>
  <si>
    <r>
      <t>1.6. Other</t>
    </r>
    <r>
      <rPr>
        <b/>
        <vertAlign val="superscript"/>
        <sz val="8"/>
        <color indexed="8"/>
        <rFont val="Times New Roman"/>
        <family val="1"/>
        <charset val="238"/>
      </rPr>
      <t>1</t>
    </r>
  </si>
  <si>
    <r>
      <t xml:space="preserve">p.m.: Tax burden </t>
    </r>
    <r>
      <rPr>
        <sz val="8"/>
        <color indexed="8"/>
        <rFont val="Times New Roman"/>
        <family val="1"/>
        <charset val="238"/>
      </rPr>
      <t>(D.2+D.5+D.61+D.91-D.995)</t>
    </r>
    <r>
      <rPr>
        <vertAlign val="superscript"/>
        <sz val="8"/>
        <color indexed="8"/>
        <rFont val="Times New Roman"/>
        <family val="1"/>
        <charset val="238"/>
      </rPr>
      <t>2</t>
    </r>
  </si>
  <si>
    <t>2. Total expenditure target</t>
  </si>
  <si>
    <r>
      <t>TE</t>
    </r>
    <r>
      <rPr>
        <vertAlign val="superscript"/>
        <sz val="7"/>
        <color indexed="8"/>
        <rFont val="Times New Roman"/>
        <family val="1"/>
        <charset val="238"/>
      </rPr>
      <t>3</t>
    </r>
  </si>
  <si>
    <t xml:space="preserve">2.1. Compensation of employees  </t>
  </si>
  <si>
    <t xml:space="preserve">D.1 </t>
  </si>
  <si>
    <t>2.2. Intermediate consumption</t>
  </si>
  <si>
    <t>P.2</t>
  </si>
  <si>
    <t xml:space="preserve">2.3. Social payments </t>
  </si>
  <si>
    <r>
      <t>D.62</t>
    </r>
    <r>
      <rPr>
        <vertAlign val="superscript"/>
        <sz val="7"/>
        <color indexed="8"/>
        <rFont val="Times New Roman"/>
        <family val="1"/>
        <charset val="238"/>
      </rPr>
      <t>6</t>
    </r>
    <r>
      <rPr>
        <sz val="7"/>
        <color indexed="8"/>
        <rFont val="Times New Roman"/>
        <family val="1"/>
        <charset val="238"/>
      </rPr>
      <t>, D.632</t>
    </r>
  </si>
  <si>
    <r>
      <t xml:space="preserve">        of which Unemployment benefits</t>
    </r>
    <r>
      <rPr>
        <b/>
        <vertAlign val="superscript"/>
        <sz val="8"/>
        <color indexed="8"/>
        <rFont val="Times New Roman"/>
        <family val="1"/>
        <charset val="238"/>
      </rPr>
      <t>4</t>
    </r>
  </si>
  <si>
    <t xml:space="preserve">2.4. Interest expenditure </t>
  </si>
  <si>
    <t xml:space="preserve">D.41 </t>
  </si>
  <si>
    <t xml:space="preserve">2.5. Subsidies </t>
  </si>
  <si>
    <t>D.3</t>
  </si>
  <si>
    <t xml:space="preserve">2.6. Gross fixed capital formation </t>
  </si>
  <si>
    <t>P.51</t>
  </si>
  <si>
    <t>2.7. Capital transfers</t>
  </si>
  <si>
    <t xml:space="preserve">D.9 </t>
  </si>
  <si>
    <r>
      <t>2.8. Other</t>
    </r>
    <r>
      <rPr>
        <b/>
        <vertAlign val="superscript"/>
        <sz val="8"/>
        <color indexed="8"/>
        <rFont val="Times New Roman"/>
        <family val="1"/>
        <charset val="238"/>
      </rPr>
      <t>5</t>
    </r>
  </si>
  <si>
    <t>1/ P.11+P.12+P.131+D.39rec+D.7rec+D.9rec (other than D.91rec)</t>
  </si>
  <si>
    <t xml:space="preserve">2/ Including those collected by the EU and including an adjustment for uncollected taxes and social contributions D.995), if appropriate. </t>
  </si>
  <si>
    <t>3/ TR-TE = B.9.</t>
  </si>
  <si>
    <t>4/ Includes cash benefits (D.621 and D.624) and in kind benefits (D.631, under ESA2010 D.632) related to unemployment benefits.</t>
  </si>
  <si>
    <t>5/ D.29pay + D.4pay (other than D.41pay) +D.5pay +D.7pay +P.52+P.53+K.2+D.8.</t>
  </si>
  <si>
    <t>6/ Under ESA95: D6311_D63121_D63131pay; in ESA2010 D632pay</t>
  </si>
  <si>
    <t>7/ Please note that the no-policy change scenario involves the extrapolation of revenue and expenditure trends before adding the impact of the measures included in the</t>
  </si>
  <si>
    <t>forthcoming year's budget.</t>
  </si>
  <si>
    <t>Table 4.b Amounts to be excluded from the expenditure benchmark</t>
  </si>
  <si>
    <t>Level</t>
  </si>
  <si>
    <r>
      <t>1.</t>
    </r>
    <r>
      <rPr>
        <b/>
        <i/>
        <sz val="8"/>
        <color indexed="8"/>
        <rFont val="Times New Roman"/>
        <family val="1"/>
        <charset val="238"/>
      </rPr>
      <t xml:space="preserve"> </t>
    </r>
    <r>
      <rPr>
        <b/>
        <sz val="8"/>
        <color indexed="8"/>
        <rFont val="Times New Roman"/>
        <family val="1"/>
        <charset val="238"/>
      </rPr>
      <t>Expenditure  on EU programmes fully matched  by EU funds revenue</t>
    </r>
  </si>
  <si>
    <t>(nominal value mill. eur)</t>
  </si>
  <si>
    <r>
      <t xml:space="preserve">2. Cyclical unemployment benefit expenditure </t>
    </r>
    <r>
      <rPr>
        <b/>
        <vertAlign val="superscript"/>
        <sz val="8"/>
        <color indexed="8"/>
        <rFont val="Times New Roman"/>
        <family val="1"/>
        <charset val="238"/>
      </rPr>
      <t>1</t>
    </r>
  </si>
  <si>
    <r>
      <t xml:space="preserve">3. Effect of discretionary revenue measures </t>
    </r>
    <r>
      <rPr>
        <b/>
        <vertAlign val="superscript"/>
        <sz val="8"/>
        <color indexed="8"/>
        <rFont val="Times New Roman"/>
        <family val="1"/>
        <charset val="238"/>
      </rPr>
      <t>2</t>
    </r>
  </si>
  <si>
    <t>4. Revenue increases mandated by law</t>
  </si>
  <si>
    <t>1/ Please detail the methodology used to obtain the cyclical component of unemployment benefit expenditure. It should build on unemployment benefit expenditure as defined in COFOG under the code 10.5</t>
  </si>
  <si>
    <t>2/ Revenue increases mandated by law should not be included in the effect of discretionary revenue measures: data reported in rows 3 and 4 should be mutually exclusive.</t>
  </si>
  <si>
    <t>Podklad k výpočtu bodu 2. - Dávky v nezamestnanosti rok t = 0,26 % HDP, rok t+1 = 0,24 % HDP</t>
  </si>
  <si>
    <t>Podklad k výpočtu bodu 2. - Dávky v nezamestnanosti nominálna hodnota rok t = 186,471 mil. €, rok t+1 = 179,221 mil. €</t>
  </si>
  <si>
    <t>Skutočnosť</t>
  </si>
  <si>
    <t>B1*g</t>
  </si>
  <si>
    <t>Zložky reálneho HDP</t>
  </si>
  <si>
    <t>P.3</t>
  </si>
  <si>
    <t xml:space="preserve">4. Konečná spotreba verejnej správy  </t>
  </si>
  <si>
    <t>5. Tvorba hrubého fixného kapitálu</t>
  </si>
  <si>
    <t>6. Zmena stavu zásob a čisté nadobudnutie cenností (% HDP)</t>
  </si>
  <si>
    <t>P.52 + P.53</t>
  </si>
  <si>
    <t>7. Vývoz výrobkov a služieb</t>
  </si>
  <si>
    <t>P.6</t>
  </si>
  <si>
    <t xml:space="preserve">8. Dovoz výrobkov a služieb       </t>
  </si>
  <si>
    <t>P.7</t>
  </si>
  <si>
    <t>Príspevky k reálnemu rastu HDP</t>
  </si>
  <si>
    <t>9. Domáci dopyt spolu</t>
  </si>
  <si>
    <t>10. Zmena stavu zásob a čisté nadobudnutie cenností</t>
  </si>
  <si>
    <t>11. Saldo zahr. obchodu s výrobkami a službami</t>
  </si>
  <si>
    <t>B.11</t>
  </si>
  <si>
    <t>miera rastu</t>
  </si>
  <si>
    <t>2. Potenciálny HDP</t>
  </si>
  <si>
    <t>1. Reálny HDP</t>
  </si>
  <si>
    <t>3. Nominálny HDP</t>
  </si>
  <si>
    <t xml:space="preserve">     z toho</t>
  </si>
  <si>
    <t xml:space="preserve">     1.1 Predpokladaný vplyv agregovaných rozpočtových opatrení na hospodársky rast</t>
  </si>
  <si>
    <t xml:space="preserve">     príspevky:</t>
  </si>
  <si>
    <t xml:space="preserve">     - kapitál</t>
  </si>
  <si>
    <t xml:space="preserve">     - práca</t>
  </si>
  <si>
    <t xml:space="preserve">     - celková produktivita faktorov</t>
  </si>
  <si>
    <t>Tabuľka 1a - Makroekonomický prehľad</t>
  </si>
  <si>
    <t>1. Deflátor HDP</t>
  </si>
  <si>
    <t>2. Deflátor súkromnej spotreby</t>
  </si>
  <si>
    <t>4. Deflátor verejnej spotreby</t>
  </si>
  <si>
    <t>5. Deflátor investícií</t>
  </si>
  <si>
    <t>6. Deflátor exportu tovarov a služieb</t>
  </si>
  <si>
    <t>7. Deflátor importu tovarov a služieb</t>
  </si>
  <si>
    <t>Tabuľka 1b - Cenový vývoj</t>
  </si>
  <si>
    <t xml:space="preserve">1. Počet zamestnaných (tis.) [1] </t>
  </si>
  <si>
    <t>2. Počet odpracovaných hodín (mil.)[2]</t>
  </si>
  <si>
    <t xml:space="preserve">3. Miera nezamestnanosti (%)[3]  </t>
  </si>
  <si>
    <t xml:space="preserve">4. Produktivita práce na osobu (eur) [4]  </t>
  </si>
  <si>
    <t>5. Produktivita práce na hodinu (eur) [5]</t>
  </si>
  <si>
    <t>6. Odmeny zamestnancov (mil. eur)</t>
  </si>
  <si>
    <t>D.1</t>
  </si>
  <si>
    <t>7. Odmeny na zamestnanca (eur)</t>
  </si>
  <si>
    <t>[1] Celková zamestnanosť, podľa národných účtov - domáci koncept.</t>
  </si>
  <si>
    <t>[2] Podľa definície národných účtov.</t>
  </si>
  <si>
    <t>[4] Reálne HDP na zamestnanú osobu.</t>
  </si>
  <si>
    <t>[5] Reálne HDP na odpracovanú hodinu.</t>
  </si>
  <si>
    <t xml:space="preserve">Tabuľka 1c - Ukazovatele trhu práce </t>
  </si>
  <si>
    <t>[3] Harmonizovaná miera podľa Eurostatu, úrovne</t>
  </si>
  <si>
    <t>1. Čisté pôžičky poskytnuté / prijaté od zvyšku sveta</t>
  </si>
  <si>
    <t xml:space="preserve">     z toho:</t>
  </si>
  <si>
    <t xml:space="preserve">     - Tovary a služby</t>
  </si>
  <si>
    <t xml:space="preserve">     - Primárne príjmy a transfery</t>
  </si>
  <si>
    <t xml:space="preserve">     - Kapitálový účet</t>
  </si>
  <si>
    <t>2. Čisté pôžičky poskytnuté / prijaté ostatných sektorov</t>
  </si>
  <si>
    <t>3. Čisté pôžičky poskytnuté / prijaté verejnej správy</t>
  </si>
  <si>
    <t>4. Štatistický rozdiel</t>
  </si>
  <si>
    <t>2. Budgetary Targets</t>
  </si>
  <si>
    <t>Table 2.a. General government budgetary targets broken down by subsector</t>
  </si>
  <si>
    <t>Year t</t>
  </si>
  <si>
    <t>Year t+1</t>
  </si>
  <si>
    <t>Net lending (+) / net borrowing (-) ( B.9) by sub-sector</t>
  </si>
  <si>
    <t>1. General government</t>
  </si>
  <si>
    <t>2. Central government</t>
  </si>
  <si>
    <t>3. State government</t>
  </si>
  <si>
    <t>M</t>
  </si>
  <si>
    <t>4. Local government</t>
  </si>
  <si>
    <t>5. Social security funds</t>
  </si>
  <si>
    <t>6. Interest expenditure</t>
  </si>
  <si>
    <r>
      <t>7. Primary balance</t>
    </r>
    <r>
      <rPr>
        <b/>
        <vertAlign val="superscript"/>
        <sz val="8"/>
        <color indexed="8"/>
        <rFont val="Times New Roman"/>
        <family val="1"/>
        <charset val="238"/>
      </rPr>
      <t>2</t>
    </r>
  </si>
  <si>
    <r>
      <t>8. One-off and other emporary measures</t>
    </r>
    <r>
      <rPr>
        <b/>
        <vertAlign val="superscript"/>
        <sz val="8"/>
        <color indexed="8"/>
        <rFont val="Times New Roman"/>
        <family val="1"/>
        <charset val="238"/>
      </rPr>
      <t>3</t>
    </r>
  </si>
  <si>
    <t>9. Real GDP growth (%) (=1. in Table 1a)</t>
  </si>
  <si>
    <t>10. Potential GDP growth (%) (=2 in Table 1.a)</t>
  </si>
  <si>
    <t>contributions:</t>
  </si>
  <si>
    <t>labour</t>
  </si>
  <si>
    <t>capital</t>
  </si>
  <si>
    <t>total factor productivity</t>
  </si>
  <si>
    <t>11. Output gap (% of potential GDP)</t>
  </si>
  <si>
    <t>12. Cyclical budgetary component (% of potential GDP)</t>
  </si>
  <si>
    <t>13. Cyclically-adjusted balance (1 - 12) (% of potential GDP)</t>
  </si>
  <si>
    <t>14. Cyclically-adjusted primary balance (13 + 6) (% of potential GDP)</t>
  </si>
  <si>
    <t>15. Structural balance (13 - 8) (% of potential GDP)</t>
  </si>
  <si>
    <t>1/ TR-TE= B.9.</t>
  </si>
  <si>
    <t>2/ The primary balance is calculated as (B.9, item 8) plus (D.41, item 9).</t>
  </si>
  <si>
    <t>3/ A plus sign means deficit-reducing one-off measures.</t>
  </si>
  <si>
    <r>
      <t>3. Expenditure and Revenue Projections under the no-policy change scenario</t>
    </r>
    <r>
      <rPr>
        <b/>
        <u/>
        <vertAlign val="superscript"/>
        <sz val="9"/>
        <color indexed="8"/>
        <rFont val="Times New Roman"/>
        <family val="1"/>
        <charset val="238"/>
      </rPr>
      <t>7</t>
    </r>
  </si>
  <si>
    <t>Table 3. General government expenditure and revenue projections at unchanged policies broken down by main components.</t>
  </si>
  <si>
    <t>1. Total revenue at unchanged policies</t>
  </si>
  <si>
    <t>2. Total expenditure at unchanged policies</t>
  </si>
  <si>
    <r>
      <t>D.62</t>
    </r>
    <r>
      <rPr>
        <vertAlign val="superscript"/>
        <sz val="7"/>
        <color indexed="8"/>
        <rFont val="Times New Roman"/>
        <family val="1"/>
        <charset val="238"/>
      </rPr>
      <t>1</t>
    </r>
    <r>
      <rPr>
        <sz val="7"/>
        <color indexed="8"/>
        <rFont val="Times New Roman"/>
        <family val="1"/>
        <charset val="238"/>
      </rPr>
      <t>, D.632</t>
    </r>
  </si>
  <si>
    <t>1/ Under ESA95: D6311_D63121_D63131pay; in ESA2010 D632pay</t>
  </si>
  <si>
    <t>4. Expenditure and Revenue targets.</t>
  </si>
  <si>
    <t>Year t-1</t>
  </si>
  <si>
    <t>Table 4.c  General government expenditure by function.</t>
  </si>
  <si>
    <r>
      <t>4.c.i)</t>
    </r>
    <r>
      <rPr>
        <sz val="12"/>
        <color indexed="8"/>
        <rFont val="Times New Roman"/>
        <family val="1"/>
        <charset val="238"/>
      </rPr>
      <t xml:space="preserve"> </t>
    </r>
    <r>
      <rPr>
        <sz val="8"/>
        <color indexed="8"/>
        <rFont val="Times New Roman"/>
        <family val="1"/>
        <charset val="238"/>
      </rPr>
      <t>General government expenditure on education, healthcare and employment</t>
    </r>
  </si>
  <si>
    <t>% general government expenditure</t>
  </si>
  <si>
    <r>
      <t>Education</t>
    </r>
    <r>
      <rPr>
        <vertAlign val="superscript"/>
        <sz val="8"/>
        <color indexed="8"/>
        <rFont val="Times New Roman"/>
        <family val="1"/>
        <charset val="238"/>
      </rPr>
      <t>1</t>
    </r>
  </si>
  <si>
    <r>
      <t>Health</t>
    </r>
    <r>
      <rPr>
        <vertAlign val="superscript"/>
        <sz val="8"/>
        <color indexed="8"/>
        <rFont val="Times New Roman"/>
        <family val="1"/>
        <charset val="238"/>
      </rPr>
      <t>1</t>
    </r>
  </si>
  <si>
    <r>
      <t>Employement</t>
    </r>
    <r>
      <rPr>
        <vertAlign val="superscript"/>
        <sz val="8"/>
        <color indexed="8"/>
        <rFont val="Times New Roman"/>
        <family val="1"/>
        <charset val="238"/>
      </rPr>
      <t>2</t>
    </r>
  </si>
  <si>
    <t>1/ These expenditure categories should correspond respectively to items 9 and7 in table 4.c.ii).</t>
  </si>
  <si>
    <t>2/ This expenditure category should contain, inter alia, government spending related to active labour market policies (ALMPs) including public</t>
  </si>
  <si>
    <t>employment services. On the contrary, items such as compensation of public employees or vocational training programmes should not be included here.</t>
  </si>
  <si>
    <r>
      <t>4.c.ii)</t>
    </r>
    <r>
      <rPr>
        <b/>
        <sz val="9"/>
        <color indexed="8"/>
        <rFont val="Times New Roman"/>
        <family val="1"/>
        <charset val="238"/>
      </rPr>
      <t xml:space="preserve"> </t>
    </r>
    <r>
      <rPr>
        <b/>
        <sz val="9"/>
        <color indexed="8"/>
        <rFont val="Times New Roman"/>
        <family val="1"/>
        <charset val="238"/>
      </rPr>
      <t>Classification of the functions of the Government</t>
    </r>
  </si>
  <si>
    <t>Functions of the Government</t>
  </si>
  <si>
    <t>COFOG Code</t>
  </si>
  <si>
    <t>1. General public services</t>
  </si>
  <si>
    <t>2. Defense</t>
  </si>
  <si>
    <t>3. Public order and safety</t>
  </si>
  <si>
    <t xml:space="preserve">4. Economic affairs </t>
  </si>
  <si>
    <t>4. Environmental protection</t>
  </si>
  <si>
    <t>6. housing and community amenities</t>
  </si>
  <si>
    <t>7. Health</t>
  </si>
  <si>
    <t>8. Recreation, culture  and religion</t>
  </si>
  <si>
    <t>9. Education</t>
  </si>
  <si>
    <t>10. Social protection</t>
  </si>
  <si>
    <t>11. Total Expenditure (= item 2 in Table 2.c.i)</t>
  </si>
  <si>
    <t>TE</t>
  </si>
  <si>
    <t>5. Description of discretionary measures included in the draft budget.</t>
  </si>
  <si>
    <t>Table 5.a Discretionary measures taken by General Government</t>
  </si>
  <si>
    <t>Budgetary impact</t>
  </si>
  <si>
    <t>List of measures</t>
  </si>
  <si>
    <r>
      <t>Detailed description</t>
    </r>
    <r>
      <rPr>
        <b/>
        <vertAlign val="superscript"/>
        <sz val="8"/>
        <color indexed="8"/>
        <rFont val="Times New Roman"/>
        <family val="1"/>
        <charset val="238"/>
      </rPr>
      <t>1</t>
    </r>
  </si>
  <si>
    <t>Target (Expenditure / Revenue component) ESA 95 Code</t>
  </si>
  <si>
    <t>Accounting  principle</t>
  </si>
  <si>
    <t>Adoption Status</t>
  </si>
  <si>
    <t xml:space="preserve">Year t </t>
  </si>
  <si>
    <t>Year   t+1</t>
  </si>
  <si>
    <t>Year t+2</t>
  </si>
  <si>
    <t>Year t+…</t>
  </si>
  <si>
    <t>(1)</t>
  </si>
  <si>
    <t>(2)</t>
  </si>
  <si>
    <t>…</t>
  </si>
  <si>
    <t>TOTAL</t>
  </si>
  <si>
    <t>1/ Please describe in further detail in case of major fiscal policy reform plans with potential spillover effects for other Member States in the Euro Area  .</t>
  </si>
  <si>
    <t>Table 5.b Discretionary measures taken by Central Government</t>
  </si>
  <si>
    <r>
      <t>Table 5.c Discretionary measures taken by Central Government</t>
    </r>
    <r>
      <rPr>
        <b/>
        <vertAlign val="superscript"/>
        <sz val="8"/>
        <color indexed="8"/>
        <rFont val="Times New Roman"/>
        <family val="1"/>
        <charset val="238"/>
      </rPr>
      <t>1</t>
    </r>
  </si>
  <si>
    <r>
      <t>Detailed description</t>
    </r>
    <r>
      <rPr>
        <b/>
        <vertAlign val="superscript"/>
        <sz val="8"/>
        <color indexed="8"/>
        <rFont val="Times New Roman"/>
        <family val="1"/>
        <charset val="238"/>
      </rPr>
      <t>2</t>
    </r>
  </si>
  <si>
    <t>1/ Please name whether State Government, Local Government and/or Social Security Funds.</t>
  </si>
  <si>
    <t>2/ Please describe in further detail in case of major fiscal policy reform plans with potential spillover effects for other Member States in the Euro Area.</t>
  </si>
  <si>
    <t>Verejná správa (S13)</t>
  </si>
  <si>
    <t>z toho</t>
  </si>
  <si>
    <t>1. Celkové príjmy</t>
  </si>
  <si>
    <t>2. Celkové výdavky</t>
  </si>
  <si>
    <t>1.1. Dane z produkcie a dovozu</t>
  </si>
  <si>
    <t>p.m.: Daňové zaťaženie (D.2+D.5+D.61+D.91-D.995)</t>
  </si>
  <si>
    <t>1.2. Bežné dane z dôchodkov, majetku atď.</t>
  </si>
  <si>
    <t>1.3. Dane z kapitálu</t>
  </si>
  <si>
    <t xml:space="preserve">1.4. Príspevky na sociálne zabezpečenie </t>
  </si>
  <si>
    <t>1.5. Dôchodky z majetku</t>
  </si>
  <si>
    <t xml:space="preserve"> z toho: dávky v nezamestnanosti</t>
  </si>
  <si>
    <t>2.1. Odmeny zamestnancov</t>
  </si>
  <si>
    <t>2.2. Medzispotreba</t>
  </si>
  <si>
    <t>2.3. Celkové sociálne transfery</t>
  </si>
  <si>
    <t>2.4. Úrokové náklady</t>
  </si>
  <si>
    <t xml:space="preserve">2.5. Subvencie </t>
  </si>
  <si>
    <t>2.6. Tvorba hrubého fixného kapitálu</t>
  </si>
  <si>
    <t>3. Konečná spotreba domácností a NISD</t>
  </si>
  <si>
    <t>Tabuľka 0i - základné predpoklady</t>
  </si>
  <si>
    <t>Krátkodobá úroková miera (ročný priemer)</t>
  </si>
  <si>
    <t>Dlhodobá úroková miera (ročný priemer)</t>
  </si>
  <si>
    <t>Rast HDP EA</t>
  </si>
  <si>
    <t>Rast HDP významných obch. partnerov</t>
  </si>
  <si>
    <t>Nominálny efektívny výmenný kurz (% zmena)</t>
  </si>
  <si>
    <t>Výmenný kurz USD/EUR (priemer)</t>
  </si>
  <si>
    <t>Tabuľka 0ii - Hlavné predpoklady</t>
  </si>
  <si>
    <t>1. Vonkajšie prostredie</t>
  </si>
  <si>
    <t>2. Fiškálna politika</t>
  </si>
  <si>
    <t>3. Menová politika, finančný sektor</t>
  </si>
  <si>
    <t xml:space="preserve">    Cena ropy (€)</t>
  </si>
  <si>
    <t xml:space="preserve">    Hrubý dlh VS</t>
  </si>
  <si>
    <t xml:space="preserve">        Euribor 3M (priemer)</t>
  </si>
  <si>
    <t xml:space="preserve">        Vklady</t>
  </si>
  <si>
    <t xml:space="preserve">        Výnos 10 ročného štátneho dlhopisu SR (priemer)</t>
  </si>
  <si>
    <t>4. Demografické trendy</t>
  </si>
  <si>
    <t xml:space="preserve">    Úrokové sadzby:</t>
  </si>
  <si>
    <t xml:space="preserve">    Stav vkladov (rast)</t>
  </si>
  <si>
    <t xml:space="preserve">    Celkový index závislosti</t>
  </si>
  <si>
    <t>nom. HDP</t>
  </si>
  <si>
    <t>2. Zmena hrubého dlhu</t>
  </si>
  <si>
    <t>Príspevky k zmene hrubého dlhu</t>
  </si>
  <si>
    <t>3. Primárne saldo</t>
  </si>
  <si>
    <t>5. Zosúladenie dlhu a deficitu</t>
  </si>
  <si>
    <t>Iné relevantné faktory</t>
  </si>
  <si>
    <t>7. Čistý finančný dlh (1-6)</t>
  </si>
  <si>
    <t>8. Splátky dlhu (existujúce dlhopisy) od konca predchádzajúceho roka</t>
  </si>
  <si>
    <t>10. Priemerná splatnosť*</t>
  </si>
  <si>
    <t>4. Úrokové náklady</t>
  </si>
  <si>
    <t>1.6. Ostatné</t>
  </si>
  <si>
    <t>2.8. Ostatné</t>
  </si>
  <si>
    <r>
      <t>D.62</t>
    </r>
    <r>
      <rPr>
        <sz val="9"/>
        <color indexed="8"/>
        <rFont val="Arial Narrow"/>
        <family val="2"/>
        <charset val="238"/>
      </rPr>
      <t>, D.632</t>
    </r>
  </si>
  <si>
    <t>2.7. Kapitálové transfery</t>
  </si>
  <si>
    <t>RVS - NPC</t>
  </si>
  <si>
    <t>Saldo verejnej správy</t>
  </si>
  <si>
    <t>2013 O</t>
  </si>
  <si>
    <t>2014 NPC</t>
  </si>
  <si>
    <t>2014 RVS</t>
  </si>
  <si>
    <t xml:space="preserve"> - v mil. eur</t>
  </si>
  <si>
    <t>p.m. Primárne saldo VS</t>
  </si>
  <si>
    <r>
      <t xml:space="preserve">Tab X:  Opatrenia v návrhu rozpočtu </t>
    </r>
    <r>
      <rPr>
        <sz val="9"/>
        <color theme="0"/>
        <rFont val="Arial Narrow"/>
        <family val="2"/>
        <charset val="238"/>
      </rPr>
      <t>(% HDP)</t>
    </r>
  </si>
  <si>
    <t>Príjmy VS</t>
  </si>
  <si>
    <t xml:space="preserve"> - jednorazové príjmy</t>
  </si>
  <si>
    <t xml:space="preserve"> - štrukturálne príjmy</t>
  </si>
  <si>
    <t>Výdavky VS</t>
  </si>
  <si>
    <t xml:space="preserve"> - jednorazové výdavky</t>
  </si>
  <si>
    <t xml:space="preserve"> - štrukturálne výdavky</t>
  </si>
  <si>
    <t>* ide o vplyv na saldo VS</t>
  </si>
  <si>
    <t xml:space="preserve"> - opatrenia s neutrálnym vplyvom na saldo VS</t>
  </si>
  <si>
    <t>Pozn.: O - odhad; RVS - Rozpočet verejnej správy na roky 2014 - 2016; NPC - Scenár nezmenených politík</t>
  </si>
  <si>
    <t>Verejné záruky</t>
  </si>
  <si>
    <t>Vzdelávanie</t>
  </si>
  <si>
    <t>Zdravotníctvo</t>
  </si>
  <si>
    <t>% CV</t>
  </si>
  <si>
    <t>Funkcie</t>
  </si>
  <si>
    <t>COFOG kód</t>
  </si>
  <si>
    <t>%  HDP</t>
  </si>
  <si>
    <t>1. Všeobecné verejné služby</t>
  </si>
  <si>
    <t>2. Obrana</t>
  </si>
  <si>
    <t>3. Verejný poriadok a bezpečnosť</t>
  </si>
  <si>
    <t>4. Ekonomická oblasť</t>
  </si>
  <si>
    <t>5. Ochrana životného prostredia</t>
  </si>
  <si>
    <t>6. Bývanie a občianska vybavenosť</t>
  </si>
  <si>
    <t>7. Zdravotníctvo</t>
  </si>
  <si>
    <t>8. Rekreácia, kultúra a náboženstvo</t>
  </si>
  <si>
    <t>9. Vzdelávanie</t>
  </si>
  <si>
    <t>10. Sociálne zabezpečenie</t>
  </si>
  <si>
    <t>Celkové výdavky</t>
  </si>
  <si>
    <t>Tabuľka 4.c.ii) Výdavky verejnej správy podľa klasifikácie COFOG</t>
  </si>
  <si>
    <t>2. Výdavky na dávky v nezamestnanosti nesúvisiace s opatreniami vlády (cyklická zložka)</t>
  </si>
  <si>
    <t>Subsektor</t>
  </si>
  <si>
    <t xml:space="preserve"> - prijaté granty (štátneho rozpočtu, VVŠ, NJF)</t>
  </si>
  <si>
    <t xml:space="preserve"> - územná samospráva</t>
  </si>
  <si>
    <t xml:space="preserve"> - verejné zdravotné poistenie</t>
  </si>
  <si>
    <t xml:space="preserve"> - ostatné subjekty</t>
  </si>
  <si>
    <t>(+) znamená pozitívny vplyv na saldo (vyššie príjmy, úspora výdavkov)</t>
  </si>
  <si>
    <t>Pozn.: Metodika zaznamenávania výdavkov podľa funkčnej klasifikácie sa môže medzi jednotlivými krajinami líšiť. Toto môže spôsobiť, že v rámci rovnakej položky vystupujú v rôznych krajinách odlišné dáta (napr. zdaňované a nezdaňované dôchodky). Klasifikácia COFOG tiež nezohľadňuje výdavky realizované cez daňový systém (napr. daňové bonusy). CV – Celkové výdavky verejnej správy. Zdroj: MF SR</t>
  </si>
  <si>
    <r>
      <t xml:space="preserve">Tab X:  Porovnanie bilancie výdavkov a príjmov a scenára nezmenených politík v roku 2014 </t>
    </r>
    <r>
      <rPr>
        <sz val="10"/>
        <color theme="0"/>
        <rFont val="Arial Narrow"/>
        <family val="2"/>
        <charset val="238"/>
      </rPr>
      <t>(% HDP)</t>
    </r>
  </si>
  <si>
    <t>2014*</t>
  </si>
  <si>
    <t>- opatrenia s neutrálnym vplyvom na saldo VS</t>
  </si>
  <si>
    <t>- jednorazové výdavky</t>
  </si>
  <si>
    <t>- štrukturálne výdavky</t>
  </si>
  <si>
    <r>
      <t xml:space="preserve">Tab 12:  Štruktúra opatrení v návrhu rozpočtu verejnej správy </t>
    </r>
    <r>
      <rPr>
        <sz val="10"/>
        <color rgb="FFFFFFFF"/>
        <rFont val="Arial Narrow"/>
        <family val="2"/>
        <charset val="238"/>
      </rPr>
      <t>(% HDP, porovnanie s NPC)</t>
    </r>
  </si>
  <si>
    <r>
      <t xml:space="preserve">Tabuľka 2a: Vývoj rozpočtov verejnej správy </t>
    </r>
    <r>
      <rPr>
        <sz val="10"/>
        <color indexed="9"/>
        <rFont val="Arial Narrow"/>
        <family val="2"/>
        <charset val="238"/>
      </rPr>
      <t>(v mil. eur)</t>
    </r>
  </si>
  <si>
    <r>
      <t xml:space="preserve">Tabuľka 1d - Sektorová bilancia </t>
    </r>
    <r>
      <rPr>
        <sz val="10"/>
        <color rgb="FFFFFFFF"/>
        <rFont val="Arial Narrow"/>
        <family val="2"/>
        <charset val="238"/>
      </rPr>
      <t xml:space="preserve"> (% HDP) </t>
    </r>
  </si>
  <si>
    <t>Tabuľka 4b: Výdavky vylúčené z výdavkového agregátu</t>
  </si>
  <si>
    <t>Tabuľka 4c.i) Celkové verejné výdavky na vzdelávanie, zdravotníctvo a zamestnanosť</t>
  </si>
  <si>
    <t>Tabuľka 6.b: Ciele EU pre rast a zamestnanosť</t>
  </si>
  <si>
    <t>Hlavný EU2020 indikátor</t>
  </si>
  <si>
    <t>Opatrenie</t>
  </si>
  <si>
    <t>Cieľ</t>
  </si>
  <si>
    <t>Zamestnanosť</t>
  </si>
  <si>
    <t>Veda a výskum</t>
  </si>
  <si>
    <t>Tabuľka 6.a: Reakcia NPR na špecifické odporúčania pre Slovensko</t>
  </si>
  <si>
    <t>Ciele</t>
  </si>
  <si>
    <t>Zmena klímy a energetika</t>
  </si>
  <si>
    <t>Chudoba a sociálna inklúzia</t>
  </si>
  <si>
    <t>Aktuálny odhad salda verejnej správy v roku 2014</t>
  </si>
  <si>
    <t>ZMENY OPROTI SCHVÁLENÉMU ROZPOČTU</t>
  </si>
  <si>
    <t>(ESA 2010; na konsolidovanej báze; bez EÚ prostriedkov)</t>
  </si>
  <si>
    <t>Pôvodný schodok RVS</t>
  </si>
  <si>
    <t>Schválený rozpočet VS schodok (ESA95)</t>
  </si>
  <si>
    <r>
      <t xml:space="preserve"> Rozpočet verejnej správy  - schodok</t>
    </r>
    <r>
      <rPr>
        <sz val="8"/>
        <color rgb="FF000000"/>
        <rFont val="Times New Roman"/>
        <family val="1"/>
        <charset val="238"/>
      </rPr>
      <t xml:space="preserve"> (ESA 95)</t>
    </r>
  </si>
  <si>
    <t>Príjmy z EÚ</t>
  </si>
  <si>
    <t>Zmeny oproti schválenému rozpočtu</t>
  </si>
  <si>
    <t>1. Vplyv zmeny príjmov verejnej správy</t>
  </si>
  <si>
    <t>Výdavky EÚ</t>
  </si>
  <si>
    <t>check</t>
  </si>
  <si>
    <t>Daňové a odvodové príjmy verejnej správy</t>
  </si>
  <si>
    <t>Pohľadávka EÚ</t>
  </si>
  <si>
    <t xml:space="preserve"> - daňové príjmy</t>
  </si>
  <si>
    <t xml:space="preserve">z toho: vplyv ESA2010 </t>
  </si>
  <si>
    <r>
      <t xml:space="preserve">Daňové príjmy ŠR, vrátane sankcií a VPÚ </t>
    </r>
    <r>
      <rPr>
        <i/>
        <sz val="8"/>
        <rFont val="Arial Narrow"/>
        <family val="2"/>
        <charset val="238"/>
      </rPr>
      <t>(akruál)</t>
    </r>
  </si>
  <si>
    <t>z toho: vplyv ESA2010 (vrátane VPÚ)</t>
  </si>
  <si>
    <t xml:space="preserve"> - odvodové príjmy</t>
  </si>
  <si>
    <t>Nedaňové</t>
  </si>
  <si>
    <t>Daňový kredit a daňový bonus ESA 2010</t>
  </si>
  <si>
    <t>Vybrané nedaňové príjmy</t>
  </si>
  <si>
    <t xml:space="preserve"> - zníženie štátom plateného poistného</t>
  </si>
  <si>
    <t>Výpadok z príjmov z dividend</t>
  </si>
  <si>
    <r>
      <t xml:space="preserve">Príjmy z dividend ŠR od FNM SR </t>
    </r>
    <r>
      <rPr>
        <i/>
        <sz val="8"/>
        <rFont val="Arial Narrow"/>
        <family val="2"/>
        <charset val="238"/>
      </rPr>
      <t>(cash)</t>
    </r>
  </si>
  <si>
    <t>Výpadok príjmov z dividend</t>
  </si>
  <si>
    <t xml:space="preserve"> - očak. vplyv na daň. a odvod. príjmy z titulu kolekt. vyjedn.</t>
  </si>
  <si>
    <t xml:space="preserve"> - SPP</t>
  </si>
  <si>
    <t>Príjmy z dividend ŠR (cash)</t>
  </si>
  <si>
    <t>Iné ako daňové príjmy verejnej správy</t>
  </si>
  <si>
    <t xml:space="preserve"> - SEPS</t>
  </si>
  <si>
    <t>Iné ako daňové príjmy ŠR</t>
  </si>
  <si>
    <t>Príjmy novo zaradených subjektov, ktoré neboli súčasťou schváleného rozpočtu</t>
  </si>
  <si>
    <t xml:space="preserve"> - Ostatné</t>
  </si>
  <si>
    <t xml:space="preserve">   - prijmy z prenájmu</t>
  </si>
  <si>
    <t xml:space="preserve"> - Železnice SR</t>
  </si>
  <si>
    <t>Výpadok z predaja emisných kvót</t>
  </si>
  <si>
    <t xml:space="preserve">   - administratívne poplatky (pokuty PMÚ - kartel doprava 44 657 tis. eur)</t>
  </si>
  <si>
    <t xml:space="preserve"> - Národná diaľničná spoločnosť, a. s.</t>
  </si>
  <si>
    <t xml:space="preserve">   - kapitálové príjmy (výpadok emisií MŽP SR)</t>
  </si>
  <si>
    <t>Výpadok z predaja digitálnej dividendy</t>
  </si>
  <si>
    <t xml:space="preserve"> - dopravné podniky miest (BA, BB, ZA, KE)</t>
  </si>
  <si>
    <t xml:space="preserve">   - úrokové príjmy</t>
  </si>
  <si>
    <t>Pokuta PMÚ - dopr. kartel</t>
  </si>
  <si>
    <t xml:space="preserve"> - Agentúra pre núdzové zásoby ropy a ropných výrobkov</t>
  </si>
  <si>
    <t xml:space="preserve">   - digitálna dividenda - Telekominukačný úrad</t>
  </si>
  <si>
    <t>Ostatné</t>
  </si>
  <si>
    <t>Pozitíva iných ako daňových príjmov</t>
  </si>
  <si>
    <t xml:space="preserve">   - iné nedaňové príjmy</t>
  </si>
  <si>
    <t>Korekcie k EÚ fondom (zníženie EU príjmov)</t>
  </si>
  <si>
    <t>Prijaté granty (štátny rozpočet, VVŠ, NJF)</t>
  </si>
  <si>
    <t xml:space="preserve">   - granty a transfery</t>
  </si>
  <si>
    <t xml:space="preserve"> - pokuta PMÚ - kartel doprava </t>
  </si>
  <si>
    <t>Výdavky na obsluhu štátneho dlhu</t>
  </si>
  <si>
    <t xml:space="preserve">Úspora výdavkov na spolufinancovanie a do rozpočtu EÚ </t>
  </si>
  <si>
    <t xml:space="preserve"> - príjmy z podnikateľskej činnosti verejných vysokých škôl</t>
  </si>
  <si>
    <t>Prostriedky na spolufinancovanie</t>
  </si>
  <si>
    <t>Dlh zdravotníckych zariadení</t>
  </si>
  <si>
    <t>Negatíva iných ako daňových príjmov</t>
  </si>
  <si>
    <t>Odvod do rozpočtu EÚ</t>
  </si>
  <si>
    <t>Šetrenie z dlhovej brzdy (viazanie 3%)</t>
  </si>
  <si>
    <t xml:space="preserve"> - dividendy zo spoločností s majetkovou účasťou štátu, resp. FNM SR</t>
  </si>
  <si>
    <t xml:space="preserve">   - úspora na odvode roku 2014</t>
  </si>
  <si>
    <t>Vyššie úrokové náklady</t>
  </si>
  <si>
    <t xml:space="preserve"> - digitálna dividenda</t>
  </si>
  <si>
    <t>Digitálna dividenda</t>
  </si>
  <si>
    <t xml:space="preserve">   - úspora na odvode roku 2013</t>
  </si>
  <si>
    <t xml:space="preserve"> - kapitálové príjmy</t>
  </si>
  <si>
    <t>Transfer Sociálnej poisťovni</t>
  </si>
  <si>
    <t xml:space="preserve"> - príjmy z predaja emisných kvót (EF -12 mil. €, ŠR -49 mil. €)</t>
  </si>
  <si>
    <t>Príjmy z predaja emisných kvót</t>
  </si>
  <si>
    <t>Ďalšie výdavky štátneho rozpočtu</t>
  </si>
  <si>
    <t>Hospodárenie nových subjektov VS</t>
  </si>
  <si>
    <t>Pohľadávky</t>
  </si>
  <si>
    <t xml:space="preserve">   - osobné výdavky</t>
  </si>
  <si>
    <t xml:space="preserve"> - pohľadávky subjektov verejnej správy z obchodného styku</t>
  </si>
  <si>
    <t xml:space="preserve">   - tovary a služby</t>
  </si>
  <si>
    <t xml:space="preserve"> - trvalé zníženie pohľadávky SR voči EÚ - korekcie EÚ</t>
  </si>
  <si>
    <t>EÚ korekcie (zníženie EU pohľadávky)</t>
  </si>
  <si>
    <t xml:space="preserve">   - bežné transfery</t>
  </si>
  <si>
    <t xml:space="preserve">2. Vplyv zmeny výdavkov verejnej správy </t>
  </si>
  <si>
    <t xml:space="preserve">   - kapitálové výdavky</t>
  </si>
  <si>
    <t>Ďalšie výdavkové tituly štátneho rozpočtu</t>
  </si>
  <si>
    <t xml:space="preserve">   - viazanie výdavkov ŠR z titulu aktivácie dlhovej brzdy (3 % z upravených výdavkov ŠR)</t>
  </si>
  <si>
    <t>Zhoršené hospodárenie ostatných subjektov</t>
  </si>
  <si>
    <t xml:space="preserve"> - úspora z titulu vyššieho objemu transferov pre OSVS (BT 245 mil.€ a KT 319 mil.€)</t>
  </si>
  <si>
    <t>ŠFA - osobitný odvod vybraných finančných inštitúcií</t>
  </si>
  <si>
    <t xml:space="preserve"> - viazanie výdavkov ŠR z titulu aktivácie dlhovej brzdy (3 % z upravených výdavkov ŠR)</t>
  </si>
  <si>
    <t>Dlhová brzda</t>
  </si>
  <si>
    <t>ŠFA - osob. odvod z podnikania v regul. odvetviach</t>
  </si>
  <si>
    <t>Verejné zdravotné poistenie</t>
  </si>
  <si>
    <t xml:space="preserve"> - ostatné konsolidované výdavky štátneho rozpočtu, vrátane štátnych finančných aktív</t>
  </si>
  <si>
    <t>ŠFA - prevod peň. prostr. zo zostatku zruš. vkladov na doručiteľa</t>
  </si>
  <si>
    <t>Verejné vysoké školy</t>
  </si>
  <si>
    <t xml:space="preserve"> - daňový kredit a výdavky na verejnoprospešný účel</t>
  </si>
  <si>
    <t>ESA2010 (vrátane VPU)</t>
  </si>
  <si>
    <t>ŠFA - vyhrad. materiál k infraštruktúre SR (uzn.vl.SR č.162/2013, bod B.2.)</t>
  </si>
  <si>
    <t xml:space="preserve">Výdavky na spolufinancovanie k fondom EÚ </t>
  </si>
  <si>
    <t>Výdavky na spolufinancovanie</t>
  </si>
  <si>
    <t>ŠFA - MBHS - dividendy</t>
  </si>
  <si>
    <t>Očakávaný schodok VS (ESA2010)</t>
  </si>
  <si>
    <t>ŠFA -  MO SR - Uznesenia vlády SR č. 364 zo dňa 09.07.2014</t>
  </si>
  <si>
    <t>Úrokové náklady verejnej správy</t>
  </si>
  <si>
    <t>ŠFA - vrátenie preplatku osob. odvod. v regul. odvetviach</t>
  </si>
  <si>
    <t>MF - odvod do rozpočtu EÚ za rok 2013 (stihlo sa vyplatiť do konca roku 2013)</t>
  </si>
  <si>
    <t>Výdavky ostatných subjektov verejnej správy</t>
  </si>
  <si>
    <t>MF - splátka pohľadávky dividend SEPS, a. s. z roku 2013</t>
  </si>
  <si>
    <t>Výdavky novo zaradených subjektov, ktoré neboli súčasťou schváleného rozpočtu</t>
  </si>
  <si>
    <t>MF - vplyv na daň. a odvod. príjmy - kolekt. vyjedn.- zapracované v daniach</t>
  </si>
  <si>
    <t>MF - korekcie EÚ</t>
  </si>
  <si>
    <t>MF - dlh zdravotníckych zariadení v roku 2014</t>
  </si>
  <si>
    <t>MF - superdividendy SPP, a. s. - VPS</t>
  </si>
  <si>
    <t>Štátny rozpočet - SPOLU</t>
  </si>
  <si>
    <t>Obce</t>
  </si>
  <si>
    <t>Dopravné podniky miest (BA, BB, ZA, KE)</t>
  </si>
  <si>
    <t xml:space="preserve"> - Sociálna poisťovňa</t>
  </si>
  <si>
    <t>VÚC</t>
  </si>
  <si>
    <t>Fond národného majetku SR</t>
  </si>
  <si>
    <t>vyhodenie dividend</t>
  </si>
  <si>
    <t xml:space="preserve"> - FNM SR</t>
  </si>
  <si>
    <t>Sociálna poisťovňa</t>
  </si>
  <si>
    <t xml:space="preserve"> - Verejné vysoké školy</t>
  </si>
  <si>
    <t xml:space="preserve"> - RTVS</t>
  </si>
  <si>
    <t>Environmentálny fond</t>
  </si>
  <si>
    <t>vyhodenie EAU</t>
  </si>
  <si>
    <t xml:space="preserve"> - Environmentálny fond</t>
  </si>
  <si>
    <t>Slovenská konsolidačná, a. s.</t>
  </si>
  <si>
    <t>Národný jadrový fond</t>
  </si>
  <si>
    <t>Záväzky</t>
  </si>
  <si>
    <t>RTVS</t>
  </si>
  <si>
    <r>
      <t xml:space="preserve"> Očakávaná skutočnosť  verejnej správy  - schodok </t>
    </r>
    <r>
      <rPr>
        <sz val="8"/>
        <color rgb="FF000000"/>
        <rFont val="Times New Roman"/>
        <family val="1"/>
        <charset val="238"/>
      </rPr>
      <t>(ESA 2010)</t>
    </r>
  </si>
  <si>
    <t>Slovenský pozemkový fond</t>
  </si>
  <si>
    <t>Železnice SR</t>
  </si>
  <si>
    <t>Národná diaľničná spoločnosť, a. s.</t>
  </si>
  <si>
    <t>Agentúra pre núdzové zásoby ropy a ropných výrobkov</t>
  </si>
  <si>
    <r>
      <t xml:space="preserve">Ostatné </t>
    </r>
    <r>
      <rPr>
        <i/>
        <sz val="9"/>
        <rFont val="Arial Narrow"/>
        <family val="2"/>
        <charset val="238"/>
      </rPr>
      <t>(neuvedené)</t>
    </r>
  </si>
  <si>
    <t>Ostatné subjekty VS - SPOLU</t>
  </si>
  <si>
    <t>Aktuálny schodok RVS</t>
  </si>
  <si>
    <r>
      <t xml:space="preserve">Transfery štátneho rozpočtu v rámci verejnej správy </t>
    </r>
    <r>
      <rPr>
        <sz val="8"/>
        <color rgb="FFFFFFFF"/>
        <rFont val="Times New Roman"/>
        <family val="1"/>
        <charset val="238"/>
      </rPr>
      <t>(v tis. eur)</t>
    </r>
  </si>
  <si>
    <t>Bežné</t>
  </si>
  <si>
    <t>Kapitálové</t>
  </si>
  <si>
    <t>SPOLU</t>
  </si>
  <si>
    <t>Príspevkové organizácie</t>
  </si>
  <si>
    <t>Štátny dlh</t>
  </si>
  <si>
    <t>CELKOM</t>
  </si>
  <si>
    <t>Obce - konsolidované transfery DP obcí</t>
  </si>
  <si>
    <t>Územná samospráva</t>
  </si>
  <si>
    <t>DPFO danovy bonus + zamestnanecka premia</t>
  </si>
  <si>
    <t>Vplyv ESA2010 (vrátane VPÚ)</t>
  </si>
  <si>
    <t>p.m. vplyv ESA2010</t>
  </si>
  <si>
    <t>zmena VPU</t>
  </si>
  <si>
    <t>ESA2010</t>
  </si>
  <si>
    <t>Nižšie transfery štátneho rozpočtu a ostatné</t>
  </si>
  <si>
    <t>Hospodárenie ostatných subjektov VS</t>
  </si>
  <si>
    <t>P.51g</t>
  </si>
  <si>
    <t>[1] TR-TE= B.9.</t>
  </si>
  <si>
    <t xml:space="preserve">Pozn: CV - Celkové výdavky verejnej správy. </t>
  </si>
  <si>
    <t>9. Podiel dlhu denominovaného v zahraničnej mene (% HDP)</t>
  </si>
  <si>
    <t>Pozn.:* Ide o splatnosť štátneho dlhu ku koncu roka</t>
  </si>
  <si>
    <t>D.62, D.632</t>
  </si>
  <si>
    <t>[2] D.29p + D.4p (okrem D.41p) +D.5p +D.7p +P.52+P.53+NP+D.8.</t>
  </si>
  <si>
    <t>[2] Primárne saldo je počítané ako (B.9, položka 8) plus (D.41, položka 9).</t>
  </si>
  <si>
    <t>[1] P.11+P.12+P.131+D.39r+D.7r+D.9r (okrem D.91r)</t>
  </si>
  <si>
    <t>STARE</t>
  </si>
  <si>
    <t>Rast svetového HDP bez EU</t>
  </si>
  <si>
    <t>Rast importov vo svete v stálych cenách bez EU</t>
  </si>
  <si>
    <t>Tabuľka 5a: Opatrenia zahrnuté v návrhu rozpočtu verejnej správy (ESA 2010, % HDP, porovnanie voči NPC)</t>
  </si>
  <si>
    <t xml:space="preserve">    Čisté pôžičky poskytnuté / prijaté verejnej správy (% HDP)</t>
  </si>
  <si>
    <t>Rozširovanie kapacít predškolských zariadení</t>
  </si>
  <si>
    <t xml:space="preserve"> - Rozdiely medzi cash a akruálom</t>
  </si>
  <si>
    <t xml:space="preserve"> - Čistý nárast finančných aktív</t>
  </si>
  <si>
    <t xml:space="preserve"> - Efekty zhodnotenia a iné</t>
  </si>
  <si>
    <t>p.m. Implicitná úroková miera</t>
  </si>
  <si>
    <t>6. Likvidné finančné aktíva</t>
  </si>
  <si>
    <t>z toho: príjmy z privatizácie</t>
  </si>
  <si>
    <t xml:space="preserve">    Vývoj obyvateľstva v produktívnom veku (rast)</t>
  </si>
  <si>
    <t>Medzispotreba, z toho</t>
  </si>
  <si>
    <t>Sociálne transfery, z toho</t>
  </si>
  <si>
    <t>Naturálne sociálne transfery</t>
  </si>
  <si>
    <t>Kapitálové výdavky, z toho</t>
  </si>
  <si>
    <t>Rekonštrukcia SNG</t>
  </si>
  <si>
    <t>Príjmy</t>
  </si>
  <si>
    <t>Daňové príjmy spolu</t>
  </si>
  <si>
    <t>S. 13</t>
  </si>
  <si>
    <t>Dane z produkcie</t>
  </si>
  <si>
    <t>Dane z príjmu</t>
  </si>
  <si>
    <t>Odvodové príjmy</t>
  </si>
  <si>
    <t>Nedaňové príjmy spolu</t>
  </si>
  <si>
    <t>Výdavky</t>
  </si>
  <si>
    <t>Spolu výdavky</t>
  </si>
  <si>
    <t>Pozn. (+) zvýšenie príjmov a zníženie výdavkov</t>
  </si>
  <si>
    <t>Zdroj: MFSR</t>
  </si>
  <si>
    <t>CSR</t>
  </si>
  <si>
    <t>Pokračovanie reformy služieb zamestnanosti</t>
  </si>
  <si>
    <t xml:space="preserve">Protischránkový zákon </t>
  </si>
  <si>
    <t>Rozhodovanie o politikách na znižovanie emisií skleníkových plynov</t>
  </si>
  <si>
    <t>Ohodnotenie učiteľov</t>
  </si>
  <si>
    <t>Inkluzívne vzdelávanie v základnom školstve</t>
  </si>
  <si>
    <t>Inklúzia marginalizovaných rómskych komunít</t>
  </si>
  <si>
    <r>
      <t xml:space="preserve">Tabuľka 2b: Vývoj dlhu verejnej správy </t>
    </r>
    <r>
      <rPr>
        <sz val="10"/>
        <color theme="4"/>
        <rFont val="Arial Narrow"/>
        <family val="2"/>
        <charset val="238"/>
      </rPr>
      <t>(% HDP)</t>
    </r>
  </si>
  <si>
    <t>Tabuľka 2c: Podmienené záväzky (% HDP)</t>
  </si>
  <si>
    <t>Tabauľka 3:  Bilancia  výdavkov a príjmov verejnej správy podľa scenára nezmenených politík (členenie podľa komponentov)</t>
  </si>
  <si>
    <t xml:space="preserve">Tabuľka 4a:  Bilancia cieľovaných výdavkov a príjmov verejnej správy </t>
  </si>
  <si>
    <t>z toho:</t>
  </si>
  <si>
    <r>
      <t xml:space="preserve">Zdroj: </t>
    </r>
    <r>
      <rPr>
        <i/>
        <sz val="10"/>
        <color theme="1"/>
        <rFont val="Arial Narrow"/>
        <family val="2"/>
        <charset val="238"/>
      </rPr>
      <t>MF SR</t>
    </r>
  </si>
  <si>
    <r>
      <t>1.6. Ostatné</t>
    </r>
    <r>
      <rPr>
        <vertAlign val="superscript"/>
        <sz val="10"/>
        <color indexed="8"/>
        <rFont val="Arial Narrow"/>
        <family val="2"/>
        <charset val="238"/>
      </rPr>
      <t>1</t>
    </r>
  </si>
  <si>
    <r>
      <t>2.8. Ostatné</t>
    </r>
    <r>
      <rPr>
        <vertAlign val="superscript"/>
        <sz val="10"/>
        <color indexed="8"/>
        <rFont val="Arial Narrow"/>
        <family val="2"/>
        <charset val="238"/>
      </rPr>
      <t>2</t>
    </r>
  </si>
  <si>
    <r>
      <t>1.</t>
    </r>
    <r>
      <rPr>
        <i/>
        <sz val="10"/>
        <color indexed="8"/>
        <rFont val="Arial Narrow"/>
        <family val="2"/>
        <charset val="238"/>
      </rPr>
      <t xml:space="preserve"> </t>
    </r>
    <r>
      <rPr>
        <sz val="10"/>
        <color indexed="8"/>
        <rFont val="Arial Narrow"/>
        <family val="2"/>
        <charset val="238"/>
      </rPr>
      <t>Výdavky na programy EÚ plne kryté príjmami z fondov EÚ</t>
    </r>
  </si>
  <si>
    <t>Cena ropy (Brent, EUR/barel)</t>
  </si>
  <si>
    <t xml:space="preserve">Tabuľka 1d - Sektorová bilancia  (% HDP) </t>
  </si>
  <si>
    <t>Tabuľka 2a: Vývoj rozpočtov verejnej správy (v mil. eur)</t>
  </si>
  <si>
    <t>Tabuľka 2b: Vývoj dlhu verejnej správy (% HDP)</t>
  </si>
  <si>
    <t>Tabuľka 4a:  Bilancia cieľovaných výdavkov a príjmov verejnej správy</t>
  </si>
  <si>
    <t xml:space="preserve">Povinne tabuľky </t>
  </si>
  <si>
    <t>z toho: spojené s EFSF a ESM</t>
  </si>
  <si>
    <t>n/a</t>
  </si>
  <si>
    <t>1.a. z toho investície plne kryté z príjmami z fondov EÚ</t>
  </si>
  <si>
    <t>4. Automatická zmena príjmov z dôvodu uplatnovania legislatívy</t>
  </si>
  <si>
    <t>Vykonávať svoju fiškálnu politiku v súlade s požiadavkami preventívnej časti Paktu stability a rastu, čo znamená, že je potrebné vynaložiť značné finančné úsilie v roku 2018. Pri prijímaní politických opatrení by sa malo zohľadniť dosiahnutie zámerov fiškálnej politiky, ktoré prispievajú k posilneniu prebiehajúceho oživenia, ako aj k zaisteniu udržateľnosti verejných financií na Slovensku. Zlepšiť nákladovú účinnosť systému zdravotnej starostlivosti vrátane implementácie projektu Hodnota za peniaze.</t>
  </si>
  <si>
    <t xml:space="preserve">DRG – úplná konvergencia základných sadzbieb </t>
  </si>
  <si>
    <r>
      <t xml:space="preserve">Implementácia </t>
    </r>
    <r>
      <rPr>
        <i/>
        <sz val="9"/>
        <color rgb="FF000000"/>
        <rFont val="Arial Narrow"/>
        <family val="2"/>
        <charset val="238"/>
      </rPr>
      <t>eHealth</t>
    </r>
  </si>
  <si>
    <t>Implementácia výsledkov revízie výdavkov na zdravotníctvo</t>
  </si>
  <si>
    <t>Zlepšiť aktivačné opatrenia pre znevýhodnené skupiny, a to aj vykonávaním akčného plánu pre dlhodobo nezamestnaných a poskytovaním individualizovaných služieb a cielenej odbornej prípravy. Zlepšiť pracovné príležitosti pre ženy, a to najmä rozšírením cenovo dostupnej a kvalitnej starostlivosti o deti. Zlepšiť kvalitu vzdelávania a zvýšiť účasť Rómov v inkluzívnom hlavnom prúde vzdelávania.</t>
  </si>
  <si>
    <t>Reforma služieb zamestnanosti a AOTP</t>
  </si>
  <si>
    <t>Rozšírenie kapacít materských škôl a rozvoj služieb starostlivosti o deti do troch rokov</t>
  </si>
  <si>
    <t>Integrácia marginalizovaných rómskych komunít (vzdelávanie, trh práce a sociálna inklúzia)</t>
  </si>
  <si>
    <t>Zvýšiť konkurenciu a transparentnosť vo verejnom obstarávaní a posilniť boj proti korupcii dôraznejším presadzovaním platných právnych predpisov. Prijať a vykonať komplexný plán na zníženie administratívnych a regulačných prekážok pre podnikateľov. Zlepšiť účinnosť justičného systému vrátane skrátenia konaní v občianskych a obchodných veciach.</t>
  </si>
  <si>
    <t>Skrátenie procesov súvisiacich s vymáhaním pohľadávok</t>
  </si>
  <si>
    <t>Opatrenia na zlepšenie podnikateľského prostredia</t>
  </si>
  <si>
    <t xml:space="preserve">Obojsmerná elektronická komunikácia finančnej správy s podnikateľmi </t>
  </si>
  <si>
    <t>Na začiatku roka 2017 bol spustený úhradový mechanizmus naviazaný na diagnostickú skupinu. V prvom roku platia individuálne sadzby pre jednotlivé nemocnice, aby nedošlo k výrazným finančným výkyvom a destabilizácii systému. V roku 2018 začne päťročný proces konvergencie individuálnych sadzieb do jednej národnej referenčnej základnej sadzby.</t>
  </si>
  <si>
    <t>Prebieha implementácia opatrení z Revízie výdavkov na zdravotníctvo podľa prílohy č. 7 návrhu rozpočtu verejnej správy na roky 2017 až 2019 (uznesenie vlády SR č. 461/2016, úloha C4).</t>
  </si>
  <si>
    <t>Protischránkový zákon od januára 2017 zaviedol pre firmy povinnosť zaregistrovať sa v registri partnerov verejného sektora a zverejniť vlastnícku štruktúru až na úroveň konečného užívateľa výhod</t>
  </si>
  <si>
    <t>Novela zákona o konkurze a reštrukturalizácii (tzv. bankrotový zákon) znížila od marca 2017 náklady spojené so začatím konania o osobnom bankrote pre fyzické osoby v dlhovej pasci. Takisto v praxi zrušila možnosť odpustenia viac ako polovice dlhov a upravila splatnosť zvyšku dlhu do piatich rokov v procese reštrukturalizácie firiem, pokiaľ by nešlo o dobrovoľný súhlas veriteľov. V auguste 2017 vláda schválila zmeny v Obchodnom zákonníku, ktoré zvýšia ochranu veriteľov.</t>
  </si>
  <si>
    <t>Zníženie regulačného zaťaženia a zlepšenie podnikateľského prostredia by mal priniesť aj súbor s návrhom 35 konkrétnych opatrení v rôznych oblastiach naprieč viacerými rezortmi, ktorý bol schválený vládou v auguste 2017. 
Jedným z prvých opatrení z tohto balíka, ktoré už bolo schválené vládou je optimalizácia pracovnej zdravotnej služby, ktorá predpokladá zníženie administratívnych nákladov pre podnikateľov.</t>
  </si>
  <si>
    <t>Opatrenia na zvýšenie mobility pracovnej sily a príjmov pracujúcich</t>
  </si>
  <si>
    <t>Podpora výskumu a inovácií</t>
  </si>
  <si>
    <t>V priebehu roka 2018 bude predstavená Stratégia environmentálnej politiky do roku 2030, ktorá určí rámcové opatrenia pre smerovanie ochrany životného prostredia. Nízkouhlíková stratégia do roku 2050 identifikuje potenciál znižovania emisií nákladovo efektívnym spôsobom. Stratégia na zlepšenie kvality ovzdušia predstaví opatrenia, ktoré prispejú k obmedzeniu znečisťovania ovzdušia.</t>
  </si>
  <si>
    <t xml:space="preserve">Novela zákona o ovzduší </t>
  </si>
  <si>
    <t>Novela zákona o ovzduší schválená vládou v auguste 2017 umožní mestám a obciam vytvárať nízkoemisné zóny, do ktorých by mali povolený vjazd len málo znečisťujúce vozidlá. Zároveň nastaví prísnejšie emisné limity a monitoring pre stredne veľké spaľovacie zariadenia.</t>
  </si>
  <si>
    <t>Reforma akreditačnej komisie a procesu akreditácie</t>
  </si>
  <si>
    <t>V oblasti vysokého školstva sa reformuje akreditačná komisia a proces akreditácie, vypracuje sa nový systém hodnotenia a inštitucionálneho financovania vedy a výskumu na vysokých školách a posilní sa adresnosť nástrojov na zvýšenie dostupnosti vysokoškolského vzdelávania.</t>
  </si>
  <si>
    <r>
      <t xml:space="preserve">V priebehu roka 2017 prebieha postupné pripájanie všetkých lekárov do prostredia </t>
    </r>
    <r>
      <rPr>
        <i/>
        <sz val="9"/>
        <rFont val="Arial Narrow"/>
        <family val="2"/>
        <charset val="238"/>
      </rPr>
      <t xml:space="preserve">eHealth. </t>
    </r>
    <r>
      <rPr>
        <sz val="9"/>
        <rFont val="Arial Narrow"/>
        <family val="2"/>
        <charset val="238"/>
      </rPr>
      <t xml:space="preserve">V roku 2018 majú byť vybrané časti eHealthu plne funkčné – Národný portál zdravia, ePreskripcia a eMedikácia, Elektronická zdravotná knižka občana a eAlokácie. </t>
    </r>
  </si>
  <si>
    <t>Na základe interného vyhodnocovania efektívnosti činností úradov práce pokračovala realokácia zamestnancov na frekventovanejšie a náročnejšie činnosti. V roku 2016 MPSVR SR prijalo akčný plán, podľa ktorého sa zavedie viacero foriem podpory integrácie dlhodobo nezamestnaných na trhu práce, najmä individualizované poradenstvo vrátane profilácie uchádzačov o zamestnanie, či vzdelávacie a rekvalifikačné programy. V priebehu roka sa spustili projekty v rámci aktívnych opatrení na trhu práce na podporu zamestnávania UoZ u súkromných aj verejných zamestnávateľov, živnostníkov a dochádzania za prácou v najmenej rozvinutých okresov.</t>
  </si>
  <si>
    <t>Zvyšovanie kapacít materských škôl pokračuje výstavbou nových materských škôl a rozširovaním existujúcich kapacít aj v roku 2017 prostriedkami zo štrukturálnych fondov. 
Za účelom rozvoja starostlivosti o deti do troch rokov sa v rokoch 2017 až 2020 predpokladá vybudovanie 90 zariadení služieb starostlivosti s kapacitou 1 800 detí s finančnou alokáciou 40,2 mil. eur z IROP a OP ĽZ. V januári 2017 parlament schválil legislatívu (tzv. jasličkový zákon), ktorá s účinnosťou od marca 2017 implementuje legislatívny rámec pre činnosť zariadení starostlivosti o deti do troch rokov.</t>
  </si>
  <si>
    <r>
      <t xml:space="preserve">Projekty v oblasti inklúzie obyvateľov z MRK sa v rámci nového programového obdobia 2014 až 2020 zameriavajú na financovanie výstavby a rekonštrukcie materských škôl a komunitných centier, nakladania s odpadom, zlepšenia prístupu k pitnej vode a zavedenia miestnych občianskych poriadkových služieb. Cez národné projekty sa podporia komunitné centrá, terénna sociálna práca, vysporiadanie s pozemkami, zlepší sa prístup k zdravotnej starostlivosti a k predprimárnemu vzdelávaniu. Národné projekty tiež nadviažu na už fungujúci celodenný výchovný systém, rozvoj inkluzívneho vzdelávania detí z marginalizovaných rómskych komunít, pôsobenie asistentov učiteľa a osvetovú činnosť v rómskych komunitách.
</t>
    </r>
    <r>
      <rPr>
        <sz val="9"/>
        <rFont val="Arial Narrow"/>
        <family val="2"/>
        <charset val="238"/>
      </rPr>
      <t>V roku 2017 začala revízia výdavkov v oblasti sociálnej inklúzie a integrácie MRK.</t>
    </r>
  </si>
  <si>
    <t xml:space="preserve">Finančná správa bude naďalej pokračovať v znižovaní administratívnej záťaže podnikateľov rozšírením možností obojsmernej elektronickej komunikácie s podnikateľmi v daňovej agende, najmä DPH, a zasielaním predvyplnených vybraných typov daňových priznaní. </t>
  </si>
  <si>
    <t>Novela zákona o e-Governmente</t>
  </si>
  <si>
    <r>
      <t xml:space="preserve">V septembri 2017 parlament schválil </t>
    </r>
    <r>
      <rPr>
        <sz val="9"/>
        <color theme="1"/>
        <rFont val="Arial Narrow"/>
        <family val="2"/>
        <charset val="238"/>
      </rPr>
      <t>novelu zákona o e-Governmente, ktorý má zjednodušiť využívanie elektronických služieb a zaviesť mechanizmus kontroly dodržiavania povinností pre zapojené subjekty.</t>
    </r>
  </si>
  <si>
    <t>Na základe interného vyhodnocovania efektívnosti činností úradov práce pokračovala realokácia zamestnancov na frekventovanejšie a náročnejšie činnosti. 
V roku 2016 MPSVR SR prijalo akčný plán, podľa ktorého sa zavedie viacero foriem podpory integrácie dlhodobo nezamestnaných na trhu práce, najmä individualizované poradenstvo vrátane profilácie uchádzačov o zamestnanie, či vzdelávacie a rekvalifikačné programy. V priebehu roka sa spustili projekty v rámci aktívnych opatrení na trhu práce na podporu zamestnávania uchádzačov o zamestnanie u súkromných aj verejných zamestnávateľov, živnostníkov a dochádzania za prácou v najmenej rozvinutých okresov.</t>
  </si>
  <si>
    <t>V priebehu roka 2018 sa zvýšia príplatky za prácu cez víkend a sviatok ako aj príplatok za nočnú prácu. Zlepší sa mobilita pracovnej sily posilnením príspevku na dochádzanie za prácou ako aj pri presťahovaní rodiny za prácou. Vyplácanie 13. a 14. platu podporí úľava na daniach a odvodoch.</t>
  </si>
  <si>
    <t>Podporia sa investície do výskumu a vývoja výrazným zvýšením daňového zvýhodnenia výdavkov na výskum a vývoj (VaV) vo firmách. Daňovník si bude môcť nad rámec daňovo uznateľných výdavkov uplatniť dodatočný 100 % odpočet výdavkov na VaV a 100 % odpočet priemerného nárastu výdajov na VaV za 2 roky.</t>
  </si>
  <si>
    <t xml:space="preserve">Za účelom rozvoja starostlivosti o deti do troch rokov sa v rokoch 2017 až 2020 predpokladá vybudovanie 90 zariadení služieb starostlivosti s kapacitou 1 800 detí s finančnou alokáciou 40,2 mil. eur z IROP a OP ĽZ. V januári 2017 parlament schválil legislatívu (tzv. jasličkový zákon), ktorá s účinnosťou od marca 2017 implementuje legislatívny rámec pre činnosť zariadení starostlivosti o deti do troch rokov.
V roku 2017 pokračuje rozširovanie kapacít materských škôl prostriedkami zo štrukturálnych fondov. </t>
  </si>
  <si>
    <t>Zvyšuje sa atraktívnosť povolania učiteľa. Vláda sa vo svojom volebnom období zaviazala zvyšovať platy pedagogických a odborných zamestnancov v priemere o 6 % ročne za predpokladu realizácie zásadných vnútorných zmien v systéme výchovy a vzdelávania. Pedagogickým a odborným zamestnancom v regionálnom školstve a vysokom školstve sa od septembra 2017 zvýšili platy o 6 %.</t>
  </si>
  <si>
    <t>Národné projekty v programovom období 2014 až 2020 nadväzujú na už fungujúci celodenný výchovný systém, rozvoj inkluzívneho vzdelávania detí z MRK, pôsobenie asistentov učiteľa a osvetovú činnosť v rómskych komunitách.</t>
  </si>
  <si>
    <t xml:space="preserve">Projekty v oblasti inklúzie obyvateľov z MRK sa v rámci nového programového obdobia 2014 až 2020 zameriavajú na financovanie výstavby a rekonštrukcie materských škôl a komunitných centier, nakladania s odpadom, zlepšenia prístupu k pitnej vode a zavedenia miestnych občianskych poriadkových služieb. Cez národné projekty sa podporia komunitné centrá, terénna sociálna práca, vysporiadanie s pozemkami, zlepší sa prístup k zdravotnej starostlivosti a k predprimárnemu vzdelávaniu. 
V roku 2017 začala revízia výdavkov v oblasti sociálnej inklúzie a integrácie MRK. </t>
  </si>
  <si>
    <t>3. HICP [1]</t>
  </si>
  <si>
    <t>[1] index v 2015=100</t>
  </si>
  <si>
    <t>2017 OS</t>
  </si>
  <si>
    <t>2018 NPC</t>
  </si>
  <si>
    <t>Pozn.: Údaje za 2017 predstavujú očakávanú skutočnosť.</t>
  </si>
  <si>
    <t>Granty a transfery</t>
  </si>
  <si>
    <t>Kompenzácie z toho:</t>
  </si>
  <si>
    <t>Valorizácia miezd učiteľov a zamestnancov vo VS</t>
  </si>
  <si>
    <t xml:space="preserve">Príspevku na prácu cez víkend a sviatok </t>
  </si>
  <si>
    <t>Rezerva na zhoršenie daňových a nedaňových príjmov</t>
  </si>
  <si>
    <t>Subvencie</t>
  </si>
  <si>
    <t>Minimálna valorizácia dôchodkov a iné vplyvy novely 461/2003</t>
  </si>
  <si>
    <t>Prepočítanie penzií priznaných pred 2004</t>
  </si>
  <si>
    <t>Zvýšený príspevok na opatrovanie</t>
  </si>
  <si>
    <t>Zvýšená platba štátu na sociálne služby</t>
  </si>
  <si>
    <t>Novela zákona 363/2011 o úhrade za lieky (inovatívne lieky)</t>
  </si>
  <si>
    <t>Ostatné bežné transfery, z toho</t>
  </si>
  <si>
    <t>Rezerva na 13. a 14. plat a oslobodenie príjmov z dohôd dôchodcov</t>
  </si>
  <si>
    <t>Národný futbalový štadión</t>
  </si>
  <si>
    <t>Vyššie výdavky na modernizáciu obrany</t>
  </si>
  <si>
    <t>Modernizácia dopravy</t>
  </si>
  <si>
    <t>Rezerva na významné investície</t>
  </si>
  <si>
    <t>P.11+P.12</t>
  </si>
  <si>
    <t>D.3p</t>
  </si>
  <si>
    <t>D.62p</t>
  </si>
  <si>
    <t>D.632</t>
  </si>
  <si>
    <t>P.51g/D.9p</t>
  </si>
  <si>
    <t>3. Zmena príjmov z titulu opatrení (vplyv diskrečných príjmových opatrení)</t>
  </si>
  <si>
    <t>Spolu príjmy</t>
  </si>
  <si>
    <t xml:space="preserve">*nezahrnuté v RVS 2018 – 2020 </t>
  </si>
  <si>
    <t>1. Hrubý dlh</t>
  </si>
  <si>
    <t>2017 = očakávaná skutočnosť</t>
  </si>
  <si>
    <t>[2] D.29p + D.4p (okremt D.41p) +D.5p +D.7p +P.52+P.53+NP+D.8.</t>
  </si>
  <si>
    <t>[1] P.11+P.12+P.131+D.39r+D.7r+D.9r (okremt D.91r)</t>
  </si>
  <si>
    <r>
      <t>2.8. Ostatné</t>
    </r>
    <r>
      <rPr>
        <vertAlign val="superscript"/>
        <sz val="10"/>
        <color rgb="FF000000"/>
        <rFont val="Arial Narrow"/>
        <family val="2"/>
        <charset val="238"/>
      </rPr>
      <t>2</t>
    </r>
  </si>
  <si>
    <r>
      <t>1.6. Ostatné</t>
    </r>
    <r>
      <rPr>
        <vertAlign val="superscript"/>
        <sz val="10"/>
        <color rgb="FF000000"/>
        <rFont val="Arial Narrow"/>
        <family val="2"/>
        <charset val="238"/>
      </rPr>
      <t>1</t>
    </r>
  </si>
  <si>
    <t>Potrebné príjmové opatrenia*</t>
  </si>
  <si>
    <t>Potrebné výdavkové opatrenia*</t>
  </si>
</sst>
</file>

<file path=xl/styles.xml><?xml version="1.0" encoding="utf-8"?>
<styleSheet xmlns="http://schemas.openxmlformats.org/spreadsheetml/2006/main" xmlns:mc="http://schemas.openxmlformats.org/markup-compatibility/2006" xmlns:x14ac="http://schemas.microsoft.com/office/spreadsheetml/2009/9/ac" mc:Ignorable="x14ac">
  <numFmts count="39">
    <numFmt numFmtId="43" formatCode="_-* #,##0.00\ _€_-;\-* #,##0.00\ _€_-;_-* &quot;-&quot;??\ _€_-;_-@_-"/>
    <numFmt numFmtId="164" formatCode="_-* #,##0.00\ _S_k_-;\-* #,##0.00\ _S_k_-;_-* &quot;-&quot;??\ _S_k_-;_-@_-"/>
    <numFmt numFmtId="165" formatCode="0.0"/>
    <numFmt numFmtId="166" formatCode="&quot;   &quot;@"/>
    <numFmt numFmtId="167" formatCode="&quot;      &quot;@"/>
    <numFmt numFmtId="168" formatCode="&quot;         &quot;@"/>
    <numFmt numFmtId="169" formatCode="&quot;            &quot;@"/>
    <numFmt numFmtId="170" formatCode="&quot;               &quot;@"/>
    <numFmt numFmtId="171" formatCode="_-[$€-2]* #,##0.00_-;\-[$€-2]* #,##0.00_-;_-[$€-2]* &quot;-&quot;??_-"/>
    <numFmt numFmtId="172" formatCode="#,##0\ &quot;SIT&quot;;\-#,##0\ &quot;SIT&quot;"/>
    <numFmt numFmtId="173" formatCode="#,##0.0"/>
    <numFmt numFmtId="174" formatCode="_-* #,##0_-;\-* #,##0_-;_-* &quot;-&quot;_-;_-@_-"/>
    <numFmt numFmtId="175" formatCode="_-* #,##0.00_-;\-* #,##0.00_-;_-* &quot;-&quot;??_-;_-@_-"/>
    <numFmt numFmtId="176" formatCode="&quot;$&quot;#,##0_);\(&quot;$&quot;#,##0\)"/>
    <numFmt numFmtId="177" formatCode="_-&quot;¢&quot;* #,##0_-;\-&quot;¢&quot;* #,##0_-;_-&quot;¢&quot;* &quot;-&quot;_-;_-@_-"/>
    <numFmt numFmtId="178" formatCode="_-&quot;¢&quot;* #,##0.00_-;\-&quot;¢&quot;* #,##0.00_-;_-&quot;¢&quot;* &quot;-&quot;??_-;_-@_-"/>
    <numFmt numFmtId="179" formatCode="[Black]#,##0.0;[Black]\-#,##0.0;;"/>
    <numFmt numFmtId="180" formatCode="[Black][&gt;0.05]#,##0.0;[Black][&lt;-0.05]\-#,##0.0;;"/>
    <numFmt numFmtId="181" formatCode="[Black][&gt;0.5]#,##0;[Black][&lt;-0.5]\-#,##0;;"/>
    <numFmt numFmtId="182" formatCode="\$#,##0.00\ ;\(\$#,##0.00\)"/>
    <numFmt numFmtId="183" formatCode="_(* #,##0.00_);_(* \(#,##0.00\);_(* &quot;-&quot;??_);_(@_)"/>
    <numFmt numFmtId="184" formatCode="_-* #,##0.00\ &quot;Kč&quot;_-;\-* #,##0.00\ &quot;Kč&quot;_-;_-* &quot;-&quot;??\ &quot;Kč&quot;_-;_-@_-"/>
    <numFmt numFmtId="185" formatCode="[$-409]mmm\-yy;@"/>
    <numFmt numFmtId="186" formatCode="_-* #,##0.0\ _S_k_-;\-* #,##0.0\ _S_k_-;_-* &quot;-&quot;??\ _S_k_-;_-@_-"/>
    <numFmt numFmtId="187" formatCode="#,##0_ ;\-#,##0\ "/>
    <numFmt numFmtId="188" formatCode="0.000"/>
    <numFmt numFmtId="189" formatCode="_-* #,##0.000\ _S_k_-;\-* #,##0.000\ _S_k_-;_-* &quot;-&quot;??\ _S_k_-;_-@_-"/>
    <numFmt numFmtId="190" formatCode="_-* #,##0.000\ _€_-;\-* #,##0.000\ _€_-;_-* &quot;-&quot;???\ _€_-;_-@_-"/>
    <numFmt numFmtId="191" formatCode="_-* #,##0.000\ _€_-;\-* #,##0.000\ _€_-;_-* &quot;-&quot;?\ _€_-;_-@_-"/>
    <numFmt numFmtId="192" formatCode="_-* #,##0\ _S_k_-;\-* #,##0\ _S_k_-;_-* &quot;-&quot;??\ _S_k_-;_-@_-"/>
    <numFmt numFmtId="193" formatCode="_-* #,##0\ _€_-;\-* #,##0\ _€_-;_-* &quot;-&quot;???\ _€_-;_-@_-"/>
    <numFmt numFmtId="194" formatCode="#,##0.0_ ;\-#,##0.0\ "/>
    <numFmt numFmtId="195" formatCode="#,##0.0000_ ;\-#,##0.0000\ "/>
    <numFmt numFmtId="196" formatCode="#,##0.00000000"/>
    <numFmt numFmtId="197" formatCode="#,##0.00_ ;\-#,##0.00\ "/>
    <numFmt numFmtId="198" formatCode="#,##0.000"/>
    <numFmt numFmtId="199" formatCode="0.0%"/>
    <numFmt numFmtId="200" formatCode="_-* #,##0\ _€_-;\-* #,##0\ _€_-;_-* &quot;-&quot;??\ _€_-;_-@_-"/>
    <numFmt numFmtId="201" formatCode="#,##0.00000"/>
  </numFmts>
  <fonts count="128" x14ac:knownFonts="1">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b/>
      <sz val="10"/>
      <color rgb="FFFFFFFF"/>
      <name val="Arial Narrow"/>
      <family val="2"/>
      <charset val="238"/>
    </font>
    <font>
      <b/>
      <sz val="10"/>
      <color rgb="FF000000"/>
      <name val="Arial Narrow"/>
      <family val="2"/>
      <charset val="238"/>
    </font>
    <font>
      <b/>
      <sz val="9"/>
      <color rgb="FF000000"/>
      <name val="Arial Narrow"/>
      <family val="2"/>
      <charset val="238"/>
    </font>
    <font>
      <sz val="9"/>
      <color rgb="FF000000"/>
      <name val="Arial Narrow"/>
      <family val="2"/>
      <charset val="238"/>
    </font>
    <font>
      <i/>
      <sz val="9"/>
      <color rgb="FF000000"/>
      <name val="Arial Narrow"/>
      <family val="2"/>
      <charset val="238"/>
    </font>
    <font>
      <i/>
      <sz val="8"/>
      <color rgb="FF000000"/>
      <name val="Arial Narrow"/>
      <family val="2"/>
      <charset val="238"/>
    </font>
    <font>
      <sz val="10"/>
      <name val="Arial"/>
      <family val="2"/>
      <charset val="238"/>
    </font>
    <font>
      <b/>
      <sz val="9"/>
      <color theme="1"/>
      <name val="Arial Narrow"/>
      <family val="2"/>
      <charset val="238"/>
    </font>
    <font>
      <sz val="9"/>
      <color theme="1"/>
      <name val="Arial Narrow"/>
      <family val="2"/>
      <charset val="238"/>
    </font>
    <font>
      <b/>
      <sz val="10"/>
      <color theme="0"/>
      <name val="Arial Narrow"/>
      <family val="2"/>
      <charset val="238"/>
    </font>
    <font>
      <sz val="9"/>
      <name val="Times New Roman"/>
      <family val="1"/>
    </font>
    <font>
      <sz val="10"/>
      <name val="Arial CE"/>
      <charset val="238"/>
    </font>
    <font>
      <sz val="10"/>
      <name val="Times New Roman"/>
      <family val="1"/>
      <charset val="238"/>
    </font>
    <font>
      <sz val="11"/>
      <name val="Arial CE"/>
      <family val="2"/>
      <charset val="238"/>
    </font>
    <font>
      <b/>
      <sz val="18"/>
      <name val="Arial"/>
      <family val="2"/>
      <charset val="238"/>
    </font>
    <font>
      <b/>
      <sz val="12"/>
      <name val="Arial"/>
      <family val="2"/>
      <charset val="238"/>
    </font>
    <font>
      <u/>
      <sz val="10"/>
      <color indexed="12"/>
      <name val="Arial"/>
      <family val="2"/>
      <charset val="238"/>
    </font>
    <font>
      <sz val="10"/>
      <name val="Courier"/>
      <family val="3"/>
    </font>
    <font>
      <sz val="11"/>
      <color theme="1"/>
      <name val="Calibri"/>
      <family val="2"/>
      <scheme val="minor"/>
    </font>
    <font>
      <sz val="11"/>
      <color theme="1"/>
      <name val="Calibri"/>
      <family val="2"/>
      <charset val="238"/>
      <scheme val="minor"/>
    </font>
    <font>
      <sz val="10"/>
      <color indexed="8"/>
      <name val="Arial"/>
      <family val="2"/>
    </font>
    <font>
      <sz val="10"/>
      <name val="Arial"/>
      <family val="2"/>
    </font>
    <font>
      <b/>
      <sz val="18"/>
      <name val="Arial CE"/>
      <charset val="238"/>
    </font>
    <font>
      <b/>
      <sz val="12"/>
      <name val="Arial CE"/>
      <charset val="238"/>
    </font>
    <font>
      <sz val="12"/>
      <name val="Times New Roman"/>
      <family val="1"/>
      <charset val="238"/>
    </font>
    <font>
      <sz val="12"/>
      <color indexed="24"/>
      <name val="Modern"/>
      <family val="3"/>
      <charset val="255"/>
    </font>
    <font>
      <b/>
      <sz val="18"/>
      <color indexed="24"/>
      <name val="Modern"/>
      <family val="3"/>
      <charset val="255"/>
    </font>
    <font>
      <b/>
      <sz val="12"/>
      <color indexed="24"/>
      <name val="Modern"/>
      <family val="3"/>
      <charset val="255"/>
    </font>
    <font>
      <i/>
      <sz val="8"/>
      <name val="Arial Narrow"/>
      <family val="2"/>
      <charset val="238"/>
    </font>
    <font>
      <sz val="9"/>
      <color theme="0"/>
      <name val="Arial Narrow"/>
      <family val="2"/>
      <charset val="238"/>
    </font>
    <font>
      <b/>
      <sz val="9"/>
      <color theme="0"/>
      <name val="Arial Narrow"/>
      <family val="2"/>
      <charset val="238"/>
    </font>
    <font>
      <sz val="11"/>
      <color indexed="8"/>
      <name val="Calibri"/>
      <family val="2"/>
      <charset val="238"/>
    </font>
    <font>
      <sz val="10"/>
      <name val="Arial CE"/>
    </font>
    <font>
      <sz val="11"/>
      <color indexed="8"/>
      <name val="Calibri"/>
      <family val="2"/>
    </font>
    <font>
      <sz val="11"/>
      <color indexed="8"/>
      <name val="Arial Narrow"/>
      <family val="2"/>
      <charset val="238"/>
    </font>
    <font>
      <sz val="10"/>
      <name val="Arial Narrow"/>
      <family val="2"/>
      <charset val="238"/>
    </font>
    <font>
      <sz val="9"/>
      <name val="Arial Narrow"/>
      <family val="2"/>
      <charset val="238"/>
    </font>
    <font>
      <sz val="10"/>
      <color theme="1"/>
      <name val="Arial Narrow"/>
      <family val="2"/>
      <charset val="238"/>
    </font>
    <font>
      <b/>
      <sz val="9"/>
      <name val="Arial Narrow"/>
      <family val="2"/>
      <charset val="238"/>
    </font>
    <font>
      <sz val="10"/>
      <color indexed="9"/>
      <name val="Arial Narrow"/>
      <family val="2"/>
      <charset val="238"/>
    </font>
    <font>
      <b/>
      <sz val="11"/>
      <color theme="0"/>
      <name val="Arial Narrow"/>
      <family val="2"/>
      <charset val="238"/>
    </font>
    <font>
      <b/>
      <sz val="11"/>
      <color theme="1"/>
      <name val="Arial Narrow"/>
      <family val="2"/>
      <charset val="238"/>
    </font>
    <font>
      <sz val="8"/>
      <color rgb="FF000000"/>
      <name val="Arial Narrow"/>
      <family val="2"/>
      <charset val="238"/>
    </font>
    <font>
      <i/>
      <sz val="9"/>
      <name val="Arial Narrow"/>
      <family val="2"/>
      <charset val="238"/>
    </font>
    <font>
      <sz val="8"/>
      <color rgb="FF000000"/>
      <name val="Times New Roman"/>
      <family val="1"/>
      <charset val="238"/>
    </font>
    <font>
      <sz val="7"/>
      <color theme="1"/>
      <name val="Calibri"/>
      <family val="2"/>
      <charset val="238"/>
      <scheme val="minor"/>
    </font>
    <font>
      <sz val="11"/>
      <color theme="1"/>
      <name val="Times New Roman"/>
      <family val="1"/>
      <charset val="238"/>
    </font>
    <font>
      <sz val="7"/>
      <color rgb="FF000000"/>
      <name val="Times New Roman"/>
      <family val="1"/>
      <charset val="238"/>
    </font>
    <font>
      <b/>
      <sz val="7"/>
      <color rgb="FF000000"/>
      <name val="Times New Roman"/>
      <family val="1"/>
      <charset val="238"/>
    </font>
    <font>
      <b/>
      <sz val="8"/>
      <color rgb="FF000000"/>
      <name val="Times New Roman"/>
      <family val="1"/>
      <charset val="238"/>
    </font>
    <font>
      <i/>
      <sz val="7"/>
      <color rgb="FF000000"/>
      <name val="Times New Roman"/>
      <family val="1"/>
      <charset val="238"/>
    </font>
    <font>
      <b/>
      <vertAlign val="superscript"/>
      <sz val="8"/>
      <color indexed="8"/>
      <name val="Times New Roman"/>
      <family val="1"/>
      <charset val="238"/>
    </font>
    <font>
      <sz val="8"/>
      <color indexed="8"/>
      <name val="Times New Roman"/>
      <family val="1"/>
      <charset val="238"/>
    </font>
    <font>
      <vertAlign val="superscript"/>
      <sz val="8"/>
      <color indexed="8"/>
      <name val="Times New Roman"/>
      <family val="1"/>
      <charset val="238"/>
    </font>
    <font>
      <vertAlign val="superscript"/>
      <sz val="7"/>
      <color indexed="8"/>
      <name val="Times New Roman"/>
      <family val="1"/>
      <charset val="238"/>
    </font>
    <font>
      <sz val="7"/>
      <color indexed="8"/>
      <name val="Times New Roman"/>
      <family val="1"/>
      <charset val="238"/>
    </font>
    <font>
      <sz val="8"/>
      <color theme="1"/>
      <name val="Times New Roman"/>
      <family val="1"/>
      <charset val="238"/>
    </font>
    <font>
      <sz val="7"/>
      <color theme="1"/>
      <name val="Times New Roman"/>
      <family val="1"/>
      <charset val="238"/>
    </font>
    <font>
      <b/>
      <sz val="9"/>
      <color rgb="FF000000"/>
      <name val="Times New Roman"/>
      <family val="1"/>
      <charset val="238"/>
    </font>
    <font>
      <b/>
      <i/>
      <sz val="8"/>
      <color indexed="8"/>
      <name val="Times New Roman"/>
      <family val="1"/>
      <charset val="238"/>
    </font>
    <font>
      <b/>
      <sz val="8"/>
      <color indexed="8"/>
      <name val="Times New Roman"/>
      <family val="1"/>
      <charset val="238"/>
    </font>
    <font>
      <sz val="10"/>
      <name val="Arial"/>
      <family val="2"/>
      <charset val="238"/>
    </font>
    <font>
      <sz val="10"/>
      <color rgb="FFFFFFFF"/>
      <name val="Arial Narrow"/>
      <family val="2"/>
      <charset val="238"/>
    </font>
    <font>
      <sz val="8"/>
      <color theme="1"/>
      <name val="Arial Narrow"/>
      <family val="2"/>
      <charset val="238"/>
    </font>
    <font>
      <b/>
      <sz val="9"/>
      <color theme="1"/>
      <name val="Times New Roman"/>
      <family val="1"/>
      <charset val="238"/>
    </font>
    <font>
      <b/>
      <sz val="8"/>
      <color theme="1"/>
      <name val="Times New Roman"/>
      <family val="1"/>
      <charset val="238"/>
    </font>
    <font>
      <b/>
      <sz val="7"/>
      <color theme="1"/>
      <name val="Times New Roman"/>
      <family val="1"/>
      <charset val="238"/>
    </font>
    <font>
      <b/>
      <u/>
      <sz val="9"/>
      <color theme="1"/>
      <name val="Times New Roman"/>
      <family val="1"/>
      <charset val="238"/>
    </font>
    <font>
      <b/>
      <u/>
      <vertAlign val="superscript"/>
      <sz val="9"/>
      <color indexed="8"/>
      <name val="Times New Roman"/>
      <family val="1"/>
      <charset val="238"/>
    </font>
    <font>
      <b/>
      <u/>
      <sz val="8"/>
      <color theme="1"/>
      <name val="Times New Roman"/>
      <family val="1"/>
      <charset val="238"/>
    </font>
    <font>
      <sz val="12"/>
      <color theme="1"/>
      <name val="Times New Roman"/>
      <family val="1"/>
      <charset val="238"/>
    </font>
    <font>
      <sz val="12"/>
      <color indexed="8"/>
      <name val="Times New Roman"/>
      <family val="1"/>
      <charset val="238"/>
    </font>
    <font>
      <b/>
      <sz val="9"/>
      <color indexed="8"/>
      <name val="Times New Roman"/>
      <family val="1"/>
      <charset val="238"/>
    </font>
    <font>
      <sz val="10"/>
      <color rgb="FF000000"/>
      <name val="Arial Narrow"/>
      <family val="2"/>
      <charset val="238"/>
    </font>
    <font>
      <sz val="9"/>
      <color indexed="8"/>
      <name val="Arial Narrow"/>
      <family val="2"/>
      <charset val="238"/>
    </font>
    <font>
      <sz val="9"/>
      <color rgb="FFFF0000"/>
      <name val="Arial Narrow"/>
      <family val="2"/>
      <charset val="238"/>
    </font>
    <font>
      <b/>
      <sz val="10"/>
      <color theme="1"/>
      <name val="Arial Narrow"/>
      <family val="2"/>
      <charset val="238"/>
    </font>
    <font>
      <sz val="11"/>
      <color theme="1"/>
      <name val="Calibri"/>
      <family val="2"/>
      <charset val="238"/>
    </font>
    <font>
      <b/>
      <sz val="11"/>
      <color rgb="FFFFFFFF"/>
      <name val="Cambria"/>
      <family val="1"/>
      <charset val="238"/>
    </font>
    <font>
      <i/>
      <sz val="11"/>
      <color theme="1"/>
      <name val="Arial Narrow"/>
      <family val="2"/>
      <charset val="238"/>
    </font>
    <font>
      <i/>
      <sz val="10"/>
      <color theme="1"/>
      <name val="Arial Narrow"/>
      <family val="2"/>
      <charset val="238"/>
    </font>
    <font>
      <b/>
      <sz val="9"/>
      <color rgb="FF000000"/>
      <name val="Arial Narrow"/>
      <family val="2"/>
    </font>
    <font>
      <sz val="9"/>
      <color theme="1"/>
      <name val="Arial Narrow"/>
      <family val="2"/>
    </font>
    <font>
      <sz val="9"/>
      <color rgb="FF000000"/>
      <name val="Arial Narrow"/>
      <family val="2"/>
    </font>
    <font>
      <i/>
      <sz val="9"/>
      <color rgb="FF000000"/>
      <name val="Arial Narrow"/>
      <family val="2"/>
    </font>
    <font>
      <sz val="10"/>
      <color theme="0"/>
      <name val="Arial Narrow"/>
      <family val="2"/>
      <charset val="238"/>
    </font>
    <font>
      <b/>
      <sz val="8"/>
      <color rgb="FFFFFFFF"/>
      <name val="Times New Roman"/>
      <family val="1"/>
      <charset val="238"/>
    </font>
    <font>
      <b/>
      <sz val="9"/>
      <name val="Arial"/>
      <family val="2"/>
      <charset val="238"/>
    </font>
    <font>
      <sz val="8"/>
      <color rgb="FFFFFFFF"/>
      <name val="Times New Roman"/>
      <family val="1"/>
      <charset val="238"/>
    </font>
    <font>
      <b/>
      <sz val="10"/>
      <color theme="0" tint="-0.499984740745262"/>
      <name val="Arial Narrow"/>
      <family val="2"/>
      <charset val="238"/>
    </font>
    <font>
      <sz val="10"/>
      <color theme="0" tint="-0.499984740745262"/>
      <name val="Arial Narrow"/>
      <family val="2"/>
      <charset val="238"/>
    </font>
    <font>
      <b/>
      <i/>
      <sz val="8"/>
      <color rgb="FF000000"/>
      <name val="Times New Roman"/>
      <family val="1"/>
      <charset val="238"/>
    </font>
    <font>
      <i/>
      <sz val="8"/>
      <name val="Arial"/>
      <family val="2"/>
      <charset val="238"/>
    </font>
    <font>
      <b/>
      <sz val="10"/>
      <name val="Arial"/>
      <family val="2"/>
      <charset val="238"/>
    </font>
    <font>
      <i/>
      <sz val="8"/>
      <color rgb="FF000000"/>
      <name val="Times New Roman"/>
      <family val="1"/>
      <charset val="238"/>
    </font>
    <font>
      <sz val="9"/>
      <color indexed="81"/>
      <name val="Segoe UI"/>
      <family val="2"/>
      <charset val="238"/>
    </font>
    <font>
      <b/>
      <sz val="9"/>
      <color indexed="81"/>
      <name val="Segoe UI"/>
      <family val="2"/>
      <charset val="238"/>
    </font>
    <font>
      <b/>
      <sz val="10"/>
      <color rgb="FF2C9ADC"/>
      <name val="Arial Narrow"/>
      <family val="2"/>
      <charset val="238"/>
    </font>
    <font>
      <sz val="12"/>
      <name val="Helv"/>
    </font>
    <font>
      <b/>
      <sz val="9"/>
      <color rgb="FF2C9ADC"/>
      <name val="Arial Narrow"/>
      <family val="2"/>
      <charset val="238"/>
    </font>
    <font>
      <b/>
      <sz val="10.5"/>
      <color indexed="8"/>
      <name val="Arial Narrow"/>
      <family val="2"/>
      <charset val="238"/>
    </font>
    <font>
      <b/>
      <sz val="8"/>
      <color rgb="FF2C9ADC"/>
      <name val="Arial Narrow"/>
      <family val="2"/>
      <charset val="238"/>
    </font>
    <font>
      <b/>
      <sz val="8"/>
      <color theme="1"/>
      <name val="Arial Narrow"/>
      <family val="2"/>
      <charset val="238"/>
    </font>
    <font>
      <i/>
      <sz val="9"/>
      <color theme="1"/>
      <name val="Arial Narrow"/>
      <family val="2"/>
      <charset val="238"/>
    </font>
    <font>
      <b/>
      <sz val="10"/>
      <color theme="4"/>
      <name val="Arial Narrow"/>
      <family val="2"/>
      <charset val="238"/>
    </font>
    <font>
      <sz val="10"/>
      <color theme="4"/>
      <name val="Arial Narrow"/>
      <family val="2"/>
      <charset val="238"/>
    </font>
    <font>
      <sz val="9"/>
      <color rgb="FF000000"/>
      <name val="Times New Roman"/>
      <family val="1"/>
      <charset val="238"/>
    </font>
    <font>
      <b/>
      <sz val="9"/>
      <color indexed="8"/>
      <name val="Arial Narrow"/>
      <family val="2"/>
      <charset val="238"/>
    </font>
    <font>
      <b/>
      <sz val="10"/>
      <name val="Arial Narrow"/>
      <family val="2"/>
      <charset val="238"/>
    </font>
    <font>
      <sz val="10"/>
      <color theme="1"/>
      <name val="Calibri"/>
      <family val="2"/>
      <scheme val="minor"/>
    </font>
    <font>
      <i/>
      <sz val="10"/>
      <name val="Arial Narrow"/>
      <family val="2"/>
      <charset val="238"/>
    </font>
    <font>
      <sz val="10"/>
      <color theme="1"/>
      <name val="Calibri"/>
      <family val="2"/>
      <charset val="238"/>
    </font>
    <font>
      <i/>
      <sz val="10"/>
      <color rgb="FF000000"/>
      <name val="Arial Narrow"/>
      <family val="2"/>
      <charset val="238"/>
    </font>
    <font>
      <vertAlign val="superscript"/>
      <sz val="10"/>
      <color indexed="8"/>
      <name val="Arial Narrow"/>
      <family val="2"/>
      <charset val="238"/>
    </font>
    <font>
      <i/>
      <sz val="10"/>
      <color indexed="8"/>
      <name val="Arial Narrow"/>
      <family val="2"/>
      <charset val="238"/>
    </font>
    <font>
      <sz val="10"/>
      <color indexed="8"/>
      <name val="Arial Narrow"/>
      <family val="2"/>
      <charset val="238"/>
    </font>
    <font>
      <u/>
      <sz val="11"/>
      <color theme="10"/>
      <name val="Arial Narrow"/>
      <family val="2"/>
      <charset val="238"/>
    </font>
    <font>
      <b/>
      <sz val="14"/>
      <color theme="1"/>
      <name val="Arial Narrow"/>
      <family val="2"/>
      <charset val="238"/>
    </font>
    <font>
      <u/>
      <sz val="12"/>
      <name val="Arial Narrow"/>
      <family val="2"/>
      <charset val="238"/>
    </font>
    <font>
      <i/>
      <sz val="8"/>
      <color theme="1"/>
      <name val="Arial Narrow"/>
      <family val="2"/>
      <charset val="238"/>
    </font>
    <font>
      <vertAlign val="superscript"/>
      <sz val="10"/>
      <color rgb="FF000000"/>
      <name val="Arial Narrow"/>
      <family val="2"/>
      <charset val="238"/>
    </font>
  </fonts>
  <fills count="21">
    <fill>
      <patternFill patternType="none"/>
    </fill>
    <fill>
      <patternFill patternType="gray125"/>
    </fill>
    <fill>
      <patternFill patternType="solid">
        <fgColor rgb="FF000000"/>
        <bgColor indexed="64"/>
      </patternFill>
    </fill>
    <fill>
      <patternFill patternType="solid">
        <fgColor indexed="27"/>
        <bgColor indexed="8"/>
      </patternFill>
    </fill>
    <fill>
      <patternFill patternType="solid">
        <fgColor indexed="44"/>
        <bgColor indexed="64"/>
      </patternFill>
    </fill>
    <fill>
      <patternFill patternType="solid">
        <fgColor indexed="41"/>
        <bgColor indexed="64"/>
      </patternFill>
    </fill>
    <fill>
      <patternFill patternType="solid">
        <fgColor indexed="41"/>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theme="1"/>
        <bgColor indexed="64"/>
      </patternFill>
    </fill>
    <fill>
      <patternFill patternType="solid">
        <fgColor rgb="FF92D050"/>
        <bgColor indexed="64"/>
      </patternFill>
    </fill>
    <fill>
      <patternFill patternType="solid">
        <fgColor indexed="40"/>
      </patternFill>
    </fill>
    <fill>
      <patternFill patternType="solid">
        <fgColor rgb="FFD8D8D8"/>
        <bgColor indexed="64"/>
      </patternFill>
    </fill>
    <fill>
      <patternFill patternType="solid">
        <fgColor theme="0" tint="-0.249977111117893"/>
        <bgColor indexed="64"/>
      </patternFill>
    </fill>
    <fill>
      <patternFill patternType="solid">
        <fgColor rgb="FF7030A0"/>
        <bgColor indexed="64"/>
      </patternFill>
    </fill>
    <fill>
      <patternFill patternType="solid">
        <fgColor rgb="FF00B0F0"/>
        <bgColor indexed="64"/>
      </patternFill>
    </fill>
    <fill>
      <patternFill patternType="solid">
        <fgColor rgb="FFFF0000"/>
        <bgColor indexed="64"/>
      </patternFill>
    </fill>
    <fill>
      <patternFill patternType="solid">
        <fgColor rgb="FFA5A5A5"/>
      </patternFill>
    </fill>
    <fill>
      <patternFill patternType="solid">
        <fgColor rgb="FF2C9ADC"/>
        <bgColor indexed="64"/>
      </patternFill>
    </fill>
  </fills>
  <borders count="63">
    <border>
      <left/>
      <right/>
      <top/>
      <bottom/>
      <diagonal/>
    </border>
    <border>
      <left/>
      <right/>
      <top/>
      <bottom style="medium">
        <color indexed="64"/>
      </bottom>
      <diagonal/>
    </border>
    <border>
      <left/>
      <right/>
      <top style="medium">
        <color indexed="64"/>
      </top>
      <bottom/>
      <diagonal/>
    </border>
    <border>
      <left/>
      <right/>
      <top style="thin">
        <color auto="1"/>
      </top>
      <bottom style="thin">
        <color auto="1"/>
      </bottom>
      <diagonal/>
    </border>
    <border>
      <left/>
      <right/>
      <top style="double">
        <color indexed="8"/>
      </top>
      <bottom/>
      <diagonal/>
    </border>
    <border>
      <left style="thin">
        <color indexed="48"/>
      </left>
      <right style="thin">
        <color indexed="48"/>
      </right>
      <top style="thin">
        <color indexed="48"/>
      </top>
      <bottom style="thin">
        <color indexed="48"/>
      </bottom>
      <diagonal/>
    </border>
    <border>
      <left/>
      <right/>
      <top style="double">
        <color indexed="0"/>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medium">
        <color rgb="FF000000"/>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bottom style="medium">
        <color rgb="FFFFFFFF"/>
      </bottom>
      <diagonal/>
    </border>
    <border>
      <left/>
      <right/>
      <top style="medium">
        <color rgb="FFFFFFFF"/>
      </top>
      <bottom style="medium">
        <color rgb="FFFFFFFF"/>
      </bottom>
      <diagonal/>
    </border>
  </borders>
  <cellStyleXfs count="203">
    <xf numFmtId="0" fontId="0" fillId="0" borderId="0"/>
    <xf numFmtId="0" fontId="13" fillId="0" borderId="0"/>
    <xf numFmtId="166" fontId="17" fillId="0" borderId="0" applyFont="0" applyFill="0" applyBorder="0" applyAlignment="0" applyProtection="0"/>
    <xf numFmtId="167" fontId="17" fillId="0" borderId="0" applyFont="0" applyFill="0" applyBorder="0" applyAlignment="0" applyProtection="0"/>
    <xf numFmtId="168"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0" fontId="18" fillId="0" borderId="4" applyNumberFormat="0" applyFont="0" applyFill="0" applyAlignment="0" applyProtection="0"/>
    <xf numFmtId="171" fontId="18" fillId="0" borderId="4" applyNumberFormat="0" applyFont="0" applyFill="0" applyAlignment="0" applyProtection="0"/>
    <xf numFmtId="3" fontId="13" fillId="3" borderId="0" applyFont="0" applyFill="0" applyBorder="0" applyAlignment="0" applyProtection="0"/>
    <xf numFmtId="3" fontId="13" fillId="3" borderId="0" applyFont="0" applyFill="0" applyBorder="0" applyAlignment="0" applyProtection="0"/>
    <xf numFmtId="172" fontId="13" fillId="3" borderId="0" applyFont="0" applyFill="0" applyBorder="0" applyAlignment="0" applyProtection="0"/>
    <xf numFmtId="172" fontId="13" fillId="3" borderId="0" applyFont="0" applyFill="0" applyBorder="0" applyAlignment="0" applyProtection="0"/>
    <xf numFmtId="0" fontId="13" fillId="3" borderId="0" applyFont="0" applyFill="0" applyBorder="0" applyAlignment="0" applyProtection="0"/>
    <xf numFmtId="0" fontId="13" fillId="3" borderId="0" applyFont="0" applyFill="0" applyBorder="0" applyAlignment="0" applyProtection="0"/>
    <xf numFmtId="171" fontId="13" fillId="3"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3" fontId="19" fillId="0" borderId="0" applyFont="0" applyFill="0" applyBorder="0" applyAlignment="0" applyProtection="0">
      <alignment vertical="top"/>
    </xf>
    <xf numFmtId="3" fontId="18" fillId="0" borderId="0" applyFont="0" applyFill="0" applyBorder="0" applyAlignment="0" applyProtection="0"/>
    <xf numFmtId="2" fontId="13" fillId="3" borderId="0" applyFont="0" applyFill="0" applyBorder="0" applyAlignment="0" applyProtection="0"/>
    <xf numFmtId="1" fontId="20" fillId="0" borderId="0" applyFont="0" applyFill="0" applyBorder="0" applyAlignment="0" applyProtection="0"/>
    <xf numFmtId="165" fontId="20" fillId="0" borderId="0" applyFont="0" applyFill="0" applyBorder="0" applyAlignment="0" applyProtection="0"/>
    <xf numFmtId="2" fontId="20" fillId="0" borderId="0" applyFont="0" applyFill="0" applyBorder="0" applyAlignment="0" applyProtection="0"/>
    <xf numFmtId="2" fontId="13" fillId="3" borderId="0" applyFont="0" applyFill="0" applyBorder="0" applyAlignment="0" applyProtection="0"/>
    <xf numFmtId="2" fontId="13" fillId="3" borderId="0" applyFont="0" applyFill="0" applyBorder="0" applyAlignment="0" applyProtection="0"/>
    <xf numFmtId="2" fontId="13" fillId="3" borderId="0" applyFont="0" applyFill="0" applyBorder="0" applyAlignment="0" applyProtection="0"/>
    <xf numFmtId="0" fontId="21" fillId="3" borderId="0" applyNumberFormat="0" applyFont="0" applyFill="0" applyAlignment="0" applyProtection="0"/>
    <xf numFmtId="171" fontId="21" fillId="3" borderId="0" applyNumberFormat="0" applyFont="0" applyFill="0" applyAlignment="0" applyProtection="0"/>
    <xf numFmtId="0" fontId="22" fillId="3" borderId="0" applyNumberFormat="0" applyFont="0" applyFill="0" applyAlignment="0" applyProtection="0"/>
    <xf numFmtId="171" fontId="22" fillId="3" borderId="0" applyNumberFormat="0" applyFont="0" applyFill="0" applyAlignment="0" applyProtection="0"/>
    <xf numFmtId="0" fontId="23" fillId="0" borderId="0" applyNumberFormat="0" applyFill="0" applyBorder="0" applyAlignment="0" applyProtection="0">
      <alignment vertical="top"/>
      <protection locked="0"/>
    </xf>
    <xf numFmtId="173" fontId="17" fillId="0" borderId="0" applyFont="0" applyFill="0" applyBorder="0" applyAlignment="0" applyProtection="0"/>
    <xf numFmtId="3" fontId="17" fillId="0" borderId="0" applyFont="0" applyFill="0" applyBorder="0" applyAlignment="0" applyProtection="0"/>
    <xf numFmtId="174" fontId="19" fillId="0" borderId="0" applyFont="0" applyFill="0" applyBorder="0" applyAlignment="0" applyProtection="0"/>
    <xf numFmtId="175" fontId="19" fillId="0" borderId="0" applyFont="0" applyFill="0" applyBorder="0" applyAlignment="0" applyProtection="0"/>
    <xf numFmtId="176" fontId="19" fillId="0" borderId="0" applyFont="0" applyFill="0" applyBorder="0" applyAlignment="0" applyProtection="0">
      <alignment vertical="top"/>
    </xf>
    <xf numFmtId="176" fontId="18" fillId="0" borderId="0" applyFont="0" applyFill="0" applyBorder="0" applyAlignment="0" applyProtection="0"/>
    <xf numFmtId="177" fontId="19" fillId="0" borderId="0" applyFont="0" applyFill="0" applyBorder="0" applyAlignment="0" applyProtection="0"/>
    <xf numFmtId="178" fontId="19" fillId="0" borderId="0" applyFont="0" applyFill="0" applyBorder="0" applyAlignment="0" applyProtection="0"/>
    <xf numFmtId="0" fontId="18" fillId="0" borderId="0"/>
    <xf numFmtId="0" fontId="24" fillId="0" borderId="0"/>
    <xf numFmtId="171" fontId="24" fillId="0" borderId="0"/>
    <xf numFmtId="0" fontId="25" fillId="0" borderId="0"/>
    <xf numFmtId="0" fontId="19" fillId="0" borderId="0"/>
    <xf numFmtId="171" fontId="13" fillId="0" borderId="0"/>
    <xf numFmtId="0" fontId="13" fillId="0" borderId="0"/>
    <xf numFmtId="0" fontId="6" fillId="0" borderId="0"/>
    <xf numFmtId="0" fontId="19" fillId="0" borderId="0"/>
    <xf numFmtId="0" fontId="26" fillId="0" borderId="0"/>
    <xf numFmtId="171" fontId="19" fillId="0" borderId="0"/>
    <xf numFmtId="0" fontId="13" fillId="0" borderId="0"/>
    <xf numFmtId="171" fontId="13" fillId="0" borderId="0"/>
    <xf numFmtId="0" fontId="13" fillId="0" borderId="0"/>
    <xf numFmtId="171" fontId="13" fillId="0" borderId="0"/>
    <xf numFmtId="0" fontId="19" fillId="0" borderId="0"/>
    <xf numFmtId="171" fontId="19" fillId="0" borderId="0"/>
    <xf numFmtId="179" fontId="13" fillId="0" borderId="0" applyFont="0" applyFill="0" applyBorder="0" applyAlignment="0" applyProtection="0"/>
    <xf numFmtId="179" fontId="13"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2" fontId="18" fillId="0" borderId="0" applyFont="0" applyFill="0" applyBorder="0" applyAlignment="0" applyProtection="0"/>
    <xf numFmtId="0" fontId="13" fillId="4" borderId="5" applyNumberFormat="0" applyProtection="0">
      <alignment horizontal="left" vertical="center" indent="1"/>
    </xf>
    <xf numFmtId="0" fontId="13" fillId="4" borderId="5" applyNumberFormat="0" applyProtection="0">
      <alignment horizontal="left" vertical="center" indent="1"/>
    </xf>
    <xf numFmtId="171" fontId="13" fillId="4" borderId="5" applyNumberFormat="0" applyProtection="0">
      <alignment horizontal="left" vertical="center" indent="1"/>
    </xf>
    <xf numFmtId="0" fontId="13" fillId="5" borderId="5" applyNumberFormat="0" applyProtection="0">
      <alignment horizontal="left" vertical="center" indent="1"/>
    </xf>
    <xf numFmtId="0" fontId="13" fillId="5" borderId="5" applyNumberFormat="0" applyProtection="0">
      <alignment horizontal="left" vertical="center" indent="1"/>
    </xf>
    <xf numFmtId="171" fontId="13" fillId="5" borderId="5" applyNumberFormat="0" applyProtection="0">
      <alignment horizontal="left" vertical="center" indent="1"/>
    </xf>
    <xf numFmtId="4" fontId="27" fillId="6" borderId="5" applyNumberFormat="0" applyProtection="0">
      <alignment horizontal="right" vertical="center"/>
    </xf>
    <xf numFmtId="0" fontId="28" fillId="0" borderId="0"/>
    <xf numFmtId="0" fontId="13" fillId="0" borderId="0" applyNumberFormat="0"/>
    <xf numFmtId="0" fontId="13" fillId="0" borderId="0" applyNumberFormat="0"/>
    <xf numFmtId="171" fontId="13" fillId="0" borderId="0" applyNumberFormat="0"/>
    <xf numFmtId="0" fontId="13" fillId="3" borderId="6" applyNumberFormat="0" applyFont="0" applyBorder="0" applyAlignment="0" applyProtection="0"/>
    <xf numFmtId="171" fontId="13" fillId="3" borderId="6" applyNumberFormat="0" applyFont="0" applyBorder="0" applyAlignment="0" applyProtection="0"/>
    <xf numFmtId="0" fontId="29" fillId="0" borderId="0" applyNumberFormat="0" applyFill="0" applyBorder="0" applyAlignment="0" applyProtection="0"/>
    <xf numFmtId="171" fontId="29" fillId="0" borderId="0" applyNumberFormat="0" applyFill="0" applyBorder="0" applyAlignment="0" applyProtection="0"/>
    <xf numFmtId="0" fontId="30" fillId="0" borderId="0" applyNumberFormat="0" applyFill="0" applyBorder="0" applyAlignment="0" applyProtection="0"/>
    <xf numFmtId="171" fontId="30" fillId="0" borderId="0" applyNumberFormat="0" applyFill="0" applyBorder="0" applyAlignment="0" applyProtection="0"/>
    <xf numFmtId="165" fontId="31" fillId="0" borderId="0">
      <alignment horizontal="right"/>
    </xf>
    <xf numFmtId="0" fontId="32" fillId="0" borderId="0" applyProtection="0"/>
    <xf numFmtId="171" fontId="32" fillId="0" borderId="0" applyProtection="0"/>
    <xf numFmtId="182" fontId="32" fillId="0" borderId="0" applyProtection="0"/>
    <xf numFmtId="0" fontId="33" fillId="0" borderId="0" applyProtection="0"/>
    <xf numFmtId="171" fontId="33" fillId="0" borderId="0" applyProtection="0"/>
    <xf numFmtId="0" fontId="34" fillId="0" borderId="0" applyProtection="0"/>
    <xf numFmtId="171" fontId="34" fillId="0" borderId="0" applyProtection="0"/>
    <xf numFmtId="0" fontId="32" fillId="0" borderId="7" applyProtection="0"/>
    <xf numFmtId="171" fontId="32" fillId="0" borderId="7" applyProtection="0"/>
    <xf numFmtId="0" fontId="32" fillId="0" borderId="0"/>
    <xf numFmtId="10" fontId="32" fillId="0" borderId="0" applyProtection="0"/>
    <xf numFmtId="0" fontId="32" fillId="0" borderId="0"/>
    <xf numFmtId="171" fontId="32" fillId="0" borderId="0"/>
    <xf numFmtId="2" fontId="32" fillId="0" borderId="0" applyProtection="0"/>
    <xf numFmtId="4" fontId="32" fillId="0" borderId="0" applyProtection="0"/>
    <xf numFmtId="164" fontId="38" fillId="0" borderId="0" applyFont="0" applyFill="0" applyBorder="0" applyAlignment="0" applyProtection="0"/>
    <xf numFmtId="164" fontId="38"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4" fontId="39" fillId="0" borderId="0" applyFont="0" applyFill="0" applyBorder="0" applyAlignment="0" applyProtection="0"/>
    <xf numFmtId="0" fontId="25" fillId="0" borderId="0"/>
    <xf numFmtId="0" fontId="40" fillId="0" borderId="0"/>
    <xf numFmtId="0" fontId="25" fillId="0" borderId="0"/>
    <xf numFmtId="0" fontId="13" fillId="0" borderId="0"/>
    <xf numFmtId="0" fontId="13" fillId="0" borderId="0"/>
    <xf numFmtId="0" fontId="13" fillId="0" borderId="0"/>
    <xf numFmtId="0" fontId="26" fillId="0" borderId="0"/>
    <xf numFmtId="0" fontId="26" fillId="0" borderId="0"/>
    <xf numFmtId="0" fontId="19" fillId="0" borderId="0"/>
    <xf numFmtId="0" fontId="19" fillId="0" borderId="0"/>
    <xf numFmtId="0" fontId="19" fillId="0" borderId="0"/>
    <xf numFmtId="0" fontId="19" fillId="0" borderId="0"/>
    <xf numFmtId="0" fontId="19" fillId="0" borderId="0"/>
    <xf numFmtId="0" fontId="13" fillId="0" borderId="0"/>
    <xf numFmtId="0" fontId="26" fillId="0" borderId="0"/>
    <xf numFmtId="0" fontId="26" fillId="0" borderId="0"/>
    <xf numFmtId="0" fontId="19" fillId="0" borderId="0"/>
    <xf numFmtId="0" fontId="13" fillId="0" borderId="0"/>
    <xf numFmtId="0" fontId="13" fillId="0" borderId="0"/>
    <xf numFmtId="9" fontId="13" fillId="0" borderId="0" applyFont="0" applyFill="0" applyBorder="0" applyAlignment="0" applyProtection="0"/>
    <xf numFmtId="0" fontId="13" fillId="3" borderId="6" applyNumberFormat="0" applyFont="0" applyBorder="0" applyAlignment="0" applyProtection="0"/>
    <xf numFmtId="9" fontId="13"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41" fillId="0" borderId="0"/>
    <xf numFmtId="3" fontId="19" fillId="0" borderId="0" applyFont="0" applyFill="0" applyBorder="0" applyAlignment="0" applyProtection="0">
      <alignment vertical="top"/>
    </xf>
    <xf numFmtId="3" fontId="19" fillId="0" borderId="0" applyFont="0" applyFill="0" applyBorder="0" applyAlignment="0" applyProtection="0">
      <alignment vertical="top"/>
    </xf>
    <xf numFmtId="176" fontId="19" fillId="0" borderId="0" applyFont="0" applyFill="0" applyBorder="0" applyAlignment="0" applyProtection="0">
      <alignment vertical="top"/>
    </xf>
    <xf numFmtId="176" fontId="19" fillId="0" borderId="0" applyFont="0" applyFill="0" applyBorder="0" applyAlignment="0" applyProtection="0">
      <alignment vertical="top"/>
    </xf>
    <xf numFmtId="185" fontId="28" fillId="0" borderId="0"/>
    <xf numFmtId="0" fontId="19" fillId="0" borderId="0"/>
    <xf numFmtId="0" fontId="19" fillId="0" borderId="0"/>
    <xf numFmtId="0" fontId="19" fillId="0" borderId="0"/>
    <xf numFmtId="4" fontId="27" fillId="13" borderId="18" applyNumberFormat="0" applyProtection="0">
      <alignment horizontal="left" vertical="center" indent="1"/>
    </xf>
    <xf numFmtId="0" fontId="68" fillId="0" borderId="0"/>
    <xf numFmtId="4" fontId="27" fillId="6" borderId="27" applyNumberFormat="0" applyProtection="0">
      <alignment horizontal="right" vertical="center"/>
    </xf>
    <xf numFmtId="171" fontId="13" fillId="5" borderId="27" applyNumberFormat="0" applyProtection="0">
      <alignment horizontal="left" vertical="center" indent="1"/>
    </xf>
    <xf numFmtId="0" fontId="13" fillId="5" borderId="27" applyNumberFormat="0" applyProtection="0">
      <alignment horizontal="left" vertical="center" indent="1"/>
    </xf>
    <xf numFmtId="0" fontId="13" fillId="5" borderId="27" applyNumberFormat="0" applyProtection="0">
      <alignment horizontal="left" vertical="center" indent="1"/>
    </xf>
    <xf numFmtId="171" fontId="13" fillId="4" borderId="27" applyNumberFormat="0" applyProtection="0">
      <alignment horizontal="left" vertical="center" indent="1"/>
    </xf>
    <xf numFmtId="0" fontId="13" fillId="4" borderId="27" applyNumberFormat="0" applyProtection="0">
      <alignment horizontal="left" vertical="center" indent="1"/>
    </xf>
    <xf numFmtId="0" fontId="13" fillId="4" borderId="27" applyNumberFormat="0" applyProtection="0">
      <alignment horizontal="left" vertical="center" indent="1"/>
    </xf>
    <xf numFmtId="171" fontId="13" fillId="0" borderId="0"/>
    <xf numFmtId="0" fontId="13" fillId="4" borderId="26" applyNumberFormat="0" applyProtection="0">
      <alignment horizontal="left" vertical="center" indent="1"/>
    </xf>
    <xf numFmtId="0" fontId="13" fillId="4" borderId="26" applyNumberFormat="0" applyProtection="0">
      <alignment horizontal="left" vertical="center" indent="1"/>
    </xf>
    <xf numFmtId="171" fontId="13" fillId="4" borderId="26" applyNumberFormat="0" applyProtection="0">
      <alignment horizontal="left" vertical="center" indent="1"/>
    </xf>
    <xf numFmtId="0" fontId="13" fillId="5" borderId="26" applyNumberFormat="0" applyProtection="0">
      <alignment horizontal="left" vertical="center" indent="1"/>
    </xf>
    <xf numFmtId="0" fontId="13" fillId="5" borderId="26" applyNumberFormat="0" applyProtection="0">
      <alignment horizontal="left" vertical="center" indent="1"/>
    </xf>
    <xf numFmtId="171" fontId="13" fillId="5" borderId="26" applyNumberFormat="0" applyProtection="0">
      <alignment horizontal="left" vertical="center" indent="1"/>
    </xf>
    <xf numFmtId="4" fontId="27" fillId="6" borderId="26" applyNumberFormat="0" applyProtection="0">
      <alignment horizontal="right" vertical="center"/>
    </xf>
    <xf numFmtId="9" fontId="13" fillId="0" borderId="0" applyFont="0" applyFill="0" applyBorder="0" applyAlignment="0" applyProtection="0"/>
    <xf numFmtId="9" fontId="13" fillId="0" borderId="0" applyFont="0" applyFill="0" applyBorder="0" applyAlignment="0" applyProtection="0"/>
    <xf numFmtId="43" fontId="6" fillId="0" borderId="0" applyFont="0" applyFill="0" applyBorder="0" applyAlignment="0" applyProtection="0"/>
    <xf numFmtId="0" fontId="26" fillId="0" borderId="0"/>
    <xf numFmtId="3" fontId="19" fillId="0" borderId="0" applyFont="0" applyFill="0" applyBorder="0" applyAlignment="0" applyProtection="0">
      <alignment vertical="top"/>
    </xf>
    <xf numFmtId="176" fontId="19" fillId="0" borderId="0" applyFont="0" applyFill="0" applyBorder="0" applyAlignment="0" applyProtection="0">
      <alignment vertical="top"/>
    </xf>
    <xf numFmtId="0" fontId="26" fillId="0" borderId="0"/>
    <xf numFmtId="0" fontId="19" fillId="0" borderId="0"/>
    <xf numFmtId="0" fontId="28" fillId="0" borderId="0"/>
    <xf numFmtId="0" fontId="5" fillId="0" borderId="0"/>
    <xf numFmtId="0" fontId="4" fillId="0" borderId="0"/>
    <xf numFmtId="0" fontId="4" fillId="0" borderId="0"/>
    <xf numFmtId="0" fontId="3" fillId="0" borderId="0"/>
    <xf numFmtId="0" fontId="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 fillId="0" borderId="0"/>
    <xf numFmtId="0" fontId="3" fillId="0" borderId="0"/>
    <xf numFmtId="0" fontId="19" fillId="0" borderId="0"/>
    <xf numFmtId="0" fontId="3" fillId="0" borderId="0"/>
    <xf numFmtId="0" fontId="3" fillId="0" borderId="0"/>
    <xf numFmtId="43" fontId="6" fillId="0" borderId="0" applyFont="0" applyFill="0" applyBorder="0" applyAlignment="0" applyProtection="0"/>
    <xf numFmtId="0" fontId="47" fillId="19" borderId="57" applyNumberForma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6" fillId="0" borderId="0"/>
    <xf numFmtId="0" fontId="19" fillId="0" borderId="0"/>
    <xf numFmtId="4" fontId="27" fillId="13" borderId="27" applyNumberFormat="0" applyProtection="0">
      <alignment horizontal="left" vertical="center" indent="1"/>
    </xf>
    <xf numFmtId="0" fontId="105" fillId="0" borderId="0"/>
    <xf numFmtId="0" fontId="13" fillId="0" borderId="0"/>
    <xf numFmtId="0" fontId="3" fillId="0" borderId="0"/>
    <xf numFmtId="0" fontId="28" fillId="0" borderId="0"/>
    <xf numFmtId="0" fontId="42" fillId="0" borderId="0"/>
    <xf numFmtId="164" fontId="38" fillId="0" borderId="0" applyFont="0" applyFill="0" applyBorder="0" applyAlignment="0" applyProtection="0"/>
    <xf numFmtId="0" fontId="38" fillId="0" borderId="0"/>
    <xf numFmtId="0" fontId="2" fillId="0" borderId="0"/>
    <xf numFmtId="9" fontId="6" fillId="0" borderId="0" applyFont="0" applyFill="0" applyBorder="0" applyAlignment="0" applyProtection="0"/>
    <xf numFmtId="0" fontId="44" fillId="0" borderId="0"/>
    <xf numFmtId="43" fontId="44" fillId="0" borderId="0" applyFont="0" applyFill="0" applyBorder="0" applyAlignment="0" applyProtection="0"/>
    <xf numFmtId="0" fontId="1" fillId="0" borderId="0"/>
    <xf numFmtId="0" fontId="123" fillId="0" borderId="0" applyNumberFormat="0" applyFill="0" applyBorder="0" applyAlignment="0" applyProtection="0"/>
  </cellStyleXfs>
  <cellXfs count="625">
    <xf numFmtId="0" fontId="0" fillId="0" borderId="0" xfId="0"/>
    <xf numFmtId="0" fontId="25" fillId="0" borderId="0" xfId="107"/>
    <xf numFmtId="3" fontId="0" fillId="0" borderId="0" xfId="0" applyNumberFormat="1"/>
    <xf numFmtId="0" fontId="44" fillId="0" borderId="0" xfId="0" applyFont="1"/>
    <xf numFmtId="3" fontId="44" fillId="0" borderId="0" xfId="0" applyNumberFormat="1" applyFont="1"/>
    <xf numFmtId="186" fontId="54" fillId="0" borderId="19" xfId="97" applyNumberFormat="1" applyFont="1" applyBorder="1" applyAlignment="1">
      <alignment horizontal="right" vertical="center" wrapText="1"/>
    </xf>
    <xf numFmtId="186" fontId="54" fillId="0" borderId="23" xfId="97" applyNumberFormat="1" applyFont="1" applyBorder="1" applyAlignment="1">
      <alignment horizontal="right" vertical="center" wrapText="1"/>
    </xf>
    <xf numFmtId="0" fontId="15" fillId="0" borderId="0" xfId="0" applyFont="1" applyAlignment="1"/>
    <xf numFmtId="0" fontId="0" fillId="0" borderId="0" xfId="0" applyAlignment="1"/>
    <xf numFmtId="0" fontId="71" fillId="0" borderId="0" xfId="160" applyFont="1" applyAlignment="1"/>
    <xf numFmtId="0" fontId="64" fillId="0" borderId="0" xfId="160" applyFont="1" applyAlignment="1"/>
    <xf numFmtId="0" fontId="53" fillId="0" borderId="0" xfId="160" applyFont="1" applyAlignment="1"/>
    <xf numFmtId="0" fontId="72" fillId="0" borderId="0" xfId="160" applyFont="1" applyAlignment="1"/>
    <xf numFmtId="0" fontId="63" fillId="0" borderId="0" xfId="160" applyFont="1" applyAlignment="1"/>
    <xf numFmtId="0" fontId="63" fillId="0" borderId="19" xfId="160" applyFont="1" applyBorder="1" applyAlignment="1"/>
    <xf numFmtId="0" fontId="64" fillId="0" borderId="19" xfId="160" applyFont="1" applyBorder="1" applyAlignment="1">
      <alignment horizontal="center"/>
    </xf>
    <xf numFmtId="0" fontId="73" fillId="0" borderId="19" xfId="160" applyFont="1" applyBorder="1" applyAlignment="1">
      <alignment horizontal="center"/>
    </xf>
    <xf numFmtId="0" fontId="54" fillId="0" borderId="19" xfId="160" applyFont="1" applyBorder="1" applyAlignment="1">
      <alignment horizontal="center" vertical="center" wrapText="1"/>
    </xf>
    <xf numFmtId="0" fontId="72" fillId="0" borderId="19" xfId="160" applyFont="1" applyBorder="1" applyAlignment="1">
      <alignment wrapText="1"/>
    </xf>
    <xf numFmtId="2" fontId="64" fillId="0" borderId="19" xfId="160" applyNumberFormat="1" applyFont="1" applyBorder="1" applyAlignment="1">
      <alignment horizontal="right"/>
    </xf>
    <xf numFmtId="0" fontId="64" fillId="0" borderId="19" xfId="160" applyFont="1" applyBorder="1" applyAlignment="1">
      <alignment horizontal="right"/>
    </xf>
    <xf numFmtId="188" fontId="64" fillId="0" borderId="19" xfId="160" applyNumberFormat="1" applyFont="1" applyBorder="1" applyAlignment="1">
      <alignment horizontal="right"/>
    </xf>
    <xf numFmtId="0" fontId="63" fillId="0" borderId="19" xfId="160" applyFont="1" applyBorder="1" applyAlignment="1">
      <alignment wrapText="1"/>
    </xf>
    <xf numFmtId="0" fontId="64" fillId="0" borderId="28" xfId="160" applyFont="1" applyBorder="1" applyAlignment="1">
      <alignment horizontal="center"/>
    </xf>
    <xf numFmtId="0" fontId="64" fillId="0" borderId="29" xfId="160" applyFont="1" applyBorder="1" applyAlignment="1">
      <alignment horizontal="center"/>
    </xf>
    <xf numFmtId="49" fontId="63" fillId="0" borderId="19" xfId="160" applyNumberFormat="1" applyFont="1" applyBorder="1" applyAlignment="1">
      <alignment horizontal="left" wrapText="1"/>
    </xf>
    <xf numFmtId="0" fontId="63" fillId="0" borderId="19" xfId="160" applyFont="1" applyBorder="1" applyAlignment="1">
      <alignment horizontal="left" wrapText="1"/>
    </xf>
    <xf numFmtId="0" fontId="64" fillId="0" borderId="0" xfId="160" applyFont="1" applyAlignment="1">
      <alignment horizontal="center"/>
    </xf>
    <xf numFmtId="0" fontId="63" fillId="0" borderId="0" xfId="160" applyFont="1" applyAlignment="1">
      <alignment horizontal="center"/>
    </xf>
    <xf numFmtId="0" fontId="74" fillId="0" borderId="0" xfId="160" applyFont="1" applyAlignment="1"/>
    <xf numFmtId="0" fontId="56" fillId="0" borderId="0" xfId="160" applyFont="1" applyAlignment="1"/>
    <xf numFmtId="0" fontId="51" fillId="0" borderId="0" xfId="160" applyFont="1" applyAlignment="1">
      <alignment horizontal="justify"/>
    </xf>
    <xf numFmtId="0" fontId="52" fillId="0" borderId="0" xfId="160" applyFont="1"/>
    <xf numFmtId="0" fontId="51" fillId="0" borderId="19" xfId="160" applyFont="1" applyBorder="1" applyAlignment="1">
      <alignment wrapText="1"/>
    </xf>
    <xf numFmtId="0" fontId="55" fillId="0" borderId="19" xfId="160" applyFont="1" applyBorder="1" applyAlignment="1">
      <alignment horizontal="center" vertical="center" wrapText="1"/>
    </xf>
    <xf numFmtId="0" fontId="56" fillId="0" borderId="19" xfId="160" applyFont="1" applyBorder="1" applyAlignment="1">
      <alignment horizontal="center" wrapText="1"/>
    </xf>
    <xf numFmtId="0" fontId="56" fillId="0" borderId="19" xfId="160" applyFont="1" applyBorder="1" applyAlignment="1">
      <alignment wrapText="1"/>
    </xf>
    <xf numFmtId="189" fontId="54" fillId="0" borderId="19" xfId="97" applyNumberFormat="1" applyFont="1" applyBorder="1" applyAlignment="1">
      <alignment horizontal="right" vertical="center" wrapText="1"/>
    </xf>
    <xf numFmtId="189" fontId="53" fillId="0" borderId="0" xfId="160" applyNumberFormat="1" applyFont="1" applyAlignment="1"/>
    <xf numFmtId="0" fontId="56" fillId="0" borderId="20" xfId="160" applyFont="1" applyBorder="1" applyAlignment="1">
      <alignment horizontal="center" wrapText="1"/>
    </xf>
    <xf numFmtId="0" fontId="54" fillId="0" borderId="21" xfId="160" applyFont="1" applyBorder="1" applyAlignment="1">
      <alignment vertical="center" wrapText="1"/>
    </xf>
    <xf numFmtId="186" fontId="57" fillId="0" borderId="22" xfId="160" applyNumberFormat="1" applyFont="1" applyBorder="1" applyAlignment="1">
      <alignment vertical="center" wrapText="1"/>
    </xf>
    <xf numFmtId="0" fontId="56" fillId="0" borderId="19" xfId="160" applyFont="1" applyBorder="1" applyAlignment="1">
      <alignment horizontal="left" wrapText="1"/>
    </xf>
    <xf numFmtId="0" fontId="56" fillId="0" borderId="24" xfId="160" applyFont="1" applyBorder="1" applyAlignment="1">
      <alignment horizontal="left" wrapText="1"/>
    </xf>
    <xf numFmtId="186" fontId="54" fillId="0" borderId="22" xfId="160" applyNumberFormat="1" applyFont="1" applyBorder="1" applyAlignment="1">
      <alignment vertical="center" wrapText="1"/>
    </xf>
    <xf numFmtId="0" fontId="56" fillId="0" borderId="20" xfId="160" applyFont="1" applyBorder="1" applyAlignment="1">
      <alignment horizontal="left" wrapText="1"/>
    </xf>
    <xf numFmtId="190" fontId="53" fillId="0" borderId="0" xfId="160" applyNumberFormat="1" applyFont="1" applyAlignment="1"/>
    <xf numFmtId="191" fontId="64" fillId="0" borderId="0" xfId="160" applyNumberFormat="1" applyFont="1" applyAlignment="1">
      <alignment horizontal="center"/>
    </xf>
    <xf numFmtId="0" fontId="51" fillId="0" borderId="0" xfId="160" applyFont="1" applyAlignment="1"/>
    <xf numFmtId="0" fontId="51" fillId="0" borderId="0" xfId="160" applyFont="1" applyAlignment="1">
      <alignment horizontal="left"/>
    </xf>
    <xf numFmtId="186" fontId="57" fillId="0" borderId="23" xfId="160" applyNumberFormat="1" applyFont="1" applyBorder="1" applyAlignment="1">
      <alignment vertical="center" wrapText="1"/>
    </xf>
    <xf numFmtId="186" fontId="54" fillId="0" borderId="23" xfId="160" applyNumberFormat="1" applyFont="1" applyBorder="1" applyAlignment="1">
      <alignment vertical="center" wrapText="1"/>
    </xf>
    <xf numFmtId="0" fontId="52" fillId="0" borderId="0" xfId="160" applyFont="1" applyAlignment="1">
      <alignment horizontal="left"/>
    </xf>
    <xf numFmtId="0" fontId="65" fillId="0" borderId="0" xfId="160" applyFont="1" applyAlignment="1">
      <alignment horizontal="left" vertical="center"/>
    </xf>
    <xf numFmtId="0" fontId="26" fillId="0" borderId="0" xfId="160"/>
    <xf numFmtId="0" fontId="51" fillId="0" borderId="0" xfId="160" applyFont="1" applyBorder="1" applyAlignment="1">
      <alignment horizontal="center" vertical="center" wrapText="1"/>
    </xf>
    <xf numFmtId="0" fontId="77" fillId="0" borderId="0" xfId="160" applyFont="1" applyAlignment="1">
      <alignment vertical="center" wrapText="1"/>
    </xf>
    <xf numFmtId="0" fontId="56" fillId="0" borderId="19" xfId="160" applyFont="1" applyBorder="1" applyAlignment="1">
      <alignment horizontal="center" vertical="center" wrapText="1"/>
    </xf>
    <xf numFmtId="0" fontId="51" fillId="0" borderId="19" xfId="160" applyFont="1" applyBorder="1" applyAlignment="1">
      <alignment horizontal="center" vertical="center" wrapText="1"/>
    </xf>
    <xf numFmtId="0" fontId="77" fillId="0" borderId="0" xfId="160" applyFont="1" applyBorder="1" applyAlignment="1">
      <alignment vertical="center" wrapText="1"/>
    </xf>
    <xf numFmtId="0" fontId="51" fillId="0" borderId="24" xfId="160" applyFont="1" applyBorder="1" applyAlignment="1">
      <alignment horizontal="center" vertical="center" wrapText="1"/>
    </xf>
    <xf numFmtId="0" fontId="56" fillId="0" borderId="24" xfId="160" applyFont="1" applyBorder="1" applyAlignment="1">
      <alignment vertical="center" wrapText="1"/>
    </xf>
    <xf numFmtId="0" fontId="51" fillId="0" borderId="24" xfId="160" applyFont="1" applyBorder="1" applyAlignment="1">
      <alignment horizontal="right" vertical="center" wrapText="1"/>
    </xf>
    <xf numFmtId="0" fontId="56" fillId="0" borderId="25" xfId="160" applyFont="1" applyBorder="1" applyAlignment="1">
      <alignment vertical="center" wrapText="1"/>
    </xf>
    <xf numFmtId="0" fontId="51" fillId="0" borderId="11" xfId="160" applyFont="1" applyBorder="1" applyAlignment="1">
      <alignment horizontal="center" vertical="center" wrapText="1"/>
    </xf>
    <xf numFmtId="0" fontId="51" fillId="0" borderId="25" xfId="160" applyFont="1" applyBorder="1" applyAlignment="1">
      <alignment horizontal="center" vertical="center" wrapText="1"/>
    </xf>
    <xf numFmtId="0" fontId="51" fillId="0" borderId="25" xfId="160" applyFont="1" applyBorder="1" applyAlignment="1">
      <alignment horizontal="right" vertical="center" wrapText="1"/>
    </xf>
    <xf numFmtId="0" fontId="56" fillId="0" borderId="19" xfId="160" applyFont="1" applyBorder="1" applyAlignment="1">
      <alignment vertical="center" wrapText="1"/>
    </xf>
    <xf numFmtId="0" fontId="54" fillId="0" borderId="0" xfId="160" applyFont="1" applyAlignment="1">
      <alignment vertical="center" wrapText="1"/>
    </xf>
    <xf numFmtId="0" fontId="56" fillId="0" borderId="0" xfId="160" applyFont="1" applyAlignment="1">
      <alignment horizontal="justify" vertical="center"/>
    </xf>
    <xf numFmtId="0" fontId="51" fillId="0" borderId="0" xfId="160" applyFont="1" applyAlignment="1">
      <alignment horizontal="left" vertical="center"/>
    </xf>
    <xf numFmtId="0" fontId="77" fillId="0" borderId="0" xfId="160" applyFont="1" applyAlignment="1">
      <alignment vertical="center"/>
    </xf>
    <xf numFmtId="0" fontId="77" fillId="0" borderId="19" xfId="160" applyFont="1" applyBorder="1" applyAlignment="1">
      <alignment vertical="center" wrapText="1"/>
    </xf>
    <xf numFmtId="0" fontId="63" fillId="0" borderId="19" xfId="160" applyFont="1" applyBorder="1" applyAlignment="1">
      <alignment horizontal="center" vertical="center" wrapText="1"/>
    </xf>
    <xf numFmtId="0" fontId="73" fillId="0" borderId="0" xfId="160" applyFont="1" applyAlignment="1"/>
    <xf numFmtId="0" fontId="63" fillId="0" borderId="21" xfId="160" applyFont="1" applyBorder="1" applyAlignment="1">
      <alignment horizontal="center" vertical="center" wrapText="1"/>
    </xf>
    <xf numFmtId="0" fontId="51" fillId="0" borderId="23" xfId="160" applyFont="1" applyBorder="1" applyAlignment="1">
      <alignment horizontal="center" vertical="center" wrapText="1"/>
    </xf>
    <xf numFmtId="0" fontId="63" fillId="0" borderId="25" xfId="160" applyFont="1" applyBorder="1" applyAlignment="1">
      <alignment horizontal="center" vertical="center" wrapText="1"/>
    </xf>
    <xf numFmtId="0" fontId="63" fillId="0" borderId="12" xfId="160" applyFont="1" applyBorder="1" applyAlignment="1">
      <alignment horizontal="center" vertical="center" wrapText="1"/>
    </xf>
    <xf numFmtId="0" fontId="63" fillId="0" borderId="11" xfId="160" applyFont="1" applyBorder="1" applyAlignment="1">
      <alignment horizontal="center" vertical="center" wrapText="1"/>
    </xf>
    <xf numFmtId="0" fontId="63" fillId="0" borderId="19" xfId="160" applyFont="1" applyBorder="1" applyAlignment="1">
      <alignment vertical="center" wrapText="1"/>
    </xf>
    <xf numFmtId="0" fontId="74" fillId="0" borderId="0" xfId="160" applyFont="1" applyAlignment="1">
      <alignment vertical="center"/>
    </xf>
    <xf numFmtId="0" fontId="51" fillId="0" borderId="0" xfId="160" applyFont="1" applyAlignment="1">
      <alignment horizontal="justify" vertical="center"/>
    </xf>
    <xf numFmtId="0" fontId="56" fillId="0" borderId="0" xfId="160" applyFont="1" applyAlignment="1">
      <alignment horizontal="left" vertical="center"/>
    </xf>
    <xf numFmtId="0" fontId="72" fillId="0" borderId="16" xfId="160" applyFont="1" applyBorder="1" applyAlignment="1">
      <alignment vertical="center" wrapText="1"/>
    </xf>
    <xf numFmtId="0" fontId="72" fillId="0" borderId="24" xfId="160" applyFont="1" applyBorder="1" applyAlignment="1">
      <alignment vertical="center" wrapText="1"/>
    </xf>
    <xf numFmtId="0" fontId="72" fillId="0" borderId="17" xfId="160" applyFont="1" applyBorder="1" applyAlignment="1">
      <alignment horizontal="center" vertical="center" wrapText="1"/>
    </xf>
    <xf numFmtId="0" fontId="72" fillId="0" borderId="15" xfId="160" applyFont="1" applyBorder="1" applyAlignment="1">
      <alignment vertical="center" wrapText="1"/>
    </xf>
    <xf numFmtId="0" fontId="72" fillId="0" borderId="14" xfId="160" applyFont="1" applyBorder="1" applyAlignment="1">
      <alignment horizontal="center" vertical="center" wrapText="1"/>
    </xf>
    <xf numFmtId="0" fontId="72" fillId="0" borderId="20" xfId="160" applyFont="1" applyBorder="1" applyAlignment="1">
      <alignment horizontal="center" vertical="center" wrapText="1"/>
    </xf>
    <xf numFmtId="0" fontId="72" fillId="0" borderId="0" xfId="160" applyFont="1" applyBorder="1" applyAlignment="1">
      <alignment horizontal="center" vertical="center" wrapText="1"/>
    </xf>
    <xf numFmtId="0" fontId="72" fillId="0" borderId="13" xfId="160" applyFont="1" applyBorder="1" applyAlignment="1">
      <alignment horizontal="center" vertical="center" wrapText="1"/>
    </xf>
    <xf numFmtId="0" fontId="72" fillId="0" borderId="24" xfId="160" applyFont="1" applyBorder="1" applyAlignment="1">
      <alignment horizontal="center" vertical="center" wrapText="1"/>
    </xf>
    <xf numFmtId="0" fontId="72" fillId="0" borderId="19" xfId="160" applyFont="1" applyBorder="1" applyAlignment="1">
      <alignment horizontal="center" vertical="center" wrapText="1"/>
    </xf>
    <xf numFmtId="0" fontId="72" fillId="0" borderId="12" xfId="160" applyFont="1" applyBorder="1" applyAlignment="1">
      <alignment vertical="center" wrapText="1"/>
    </xf>
    <xf numFmtId="0" fontId="72" fillId="0" borderId="25" xfId="160" applyFont="1" applyBorder="1" applyAlignment="1">
      <alignment vertical="center" wrapText="1"/>
    </xf>
    <xf numFmtId="0" fontId="26" fillId="0" borderId="8" xfId="160" applyBorder="1" applyAlignment="1">
      <alignment vertical="center" wrapText="1"/>
    </xf>
    <xf numFmtId="0" fontId="72" fillId="0" borderId="8" xfId="160" applyFont="1" applyBorder="1" applyAlignment="1">
      <alignment vertical="center" wrapText="1"/>
    </xf>
    <xf numFmtId="0" fontId="72" fillId="0" borderId="16" xfId="160" applyFont="1" applyBorder="1" applyAlignment="1">
      <alignment horizontal="center" vertical="center" wrapText="1"/>
    </xf>
    <xf numFmtId="0" fontId="72" fillId="0" borderId="15" xfId="160" applyFont="1" applyBorder="1" applyAlignment="1">
      <alignment horizontal="center" vertical="center" wrapText="1"/>
    </xf>
    <xf numFmtId="49" fontId="51" fillId="0" borderId="19" xfId="160" applyNumberFormat="1" applyFont="1" applyBorder="1" applyAlignment="1">
      <alignment horizontal="left" vertical="center" wrapText="1"/>
    </xf>
    <xf numFmtId="0" fontId="51" fillId="0" borderId="19" xfId="160" applyFont="1" applyBorder="1" applyAlignment="1">
      <alignment horizontal="justify" vertical="center" wrapText="1"/>
    </xf>
    <xf numFmtId="0" fontId="51" fillId="0" borderId="21" xfId="160" applyFont="1" applyBorder="1" applyAlignment="1">
      <alignment horizontal="justify" vertical="center" wrapText="1"/>
    </xf>
    <xf numFmtId="0" fontId="51" fillId="0" borderId="16" xfId="160" applyFont="1" applyBorder="1" applyAlignment="1">
      <alignment vertical="center" wrapText="1"/>
    </xf>
    <xf numFmtId="0" fontId="51" fillId="0" borderId="24" xfId="160" applyFont="1" applyBorder="1" applyAlignment="1">
      <alignment horizontal="justify" vertical="center" wrapText="1"/>
    </xf>
    <xf numFmtId="0" fontId="51" fillId="0" borderId="17" xfId="160" applyFont="1" applyBorder="1" applyAlignment="1">
      <alignment horizontal="justify" vertical="center" wrapText="1"/>
    </xf>
    <xf numFmtId="0" fontId="51" fillId="0" borderId="15" xfId="160" applyFont="1" applyBorder="1" applyAlignment="1">
      <alignment horizontal="justify" vertical="center" wrapText="1"/>
    </xf>
    <xf numFmtId="49" fontId="51" fillId="0" borderId="19" xfId="160" applyNumberFormat="1" applyFont="1" applyBorder="1" applyAlignment="1">
      <alignment vertical="center" wrapText="1"/>
    </xf>
    <xf numFmtId="0" fontId="51" fillId="0" borderId="14" xfId="160" applyFont="1" applyBorder="1" applyAlignment="1">
      <alignment vertical="center" wrapText="1"/>
    </xf>
    <xf numFmtId="0" fontId="51" fillId="0" borderId="22" xfId="160" applyFont="1" applyBorder="1" applyAlignment="1">
      <alignment horizontal="justify" vertical="center" wrapText="1"/>
    </xf>
    <xf numFmtId="0" fontId="51" fillId="0" borderId="23" xfId="160" applyFont="1" applyBorder="1" applyAlignment="1">
      <alignment horizontal="justify" vertical="center" wrapText="1"/>
    </xf>
    <xf numFmtId="0" fontId="51" fillId="0" borderId="19" xfId="160" applyFont="1" applyBorder="1" applyAlignment="1">
      <alignment vertical="center" wrapText="1"/>
    </xf>
    <xf numFmtId="0" fontId="51" fillId="0" borderId="12" xfId="160" applyFont="1" applyBorder="1" applyAlignment="1">
      <alignment vertical="center" wrapText="1"/>
    </xf>
    <xf numFmtId="0" fontId="51" fillId="0" borderId="25" xfId="160" applyFont="1" applyBorder="1" applyAlignment="1">
      <alignment horizontal="justify" vertical="center" wrapText="1"/>
    </xf>
    <xf numFmtId="0" fontId="51" fillId="0" borderId="8" xfId="160" applyFont="1" applyBorder="1" applyAlignment="1">
      <alignment horizontal="justify" vertical="center" wrapText="1"/>
    </xf>
    <xf numFmtId="0" fontId="51" fillId="0" borderId="11" xfId="160" applyFont="1" applyBorder="1" applyAlignment="1">
      <alignment horizontal="justify" vertical="center" wrapText="1"/>
    </xf>
    <xf numFmtId="0" fontId="51" fillId="0" borderId="21" xfId="160" applyFont="1" applyBorder="1" applyAlignment="1">
      <alignment vertical="center" wrapText="1"/>
    </xf>
    <xf numFmtId="0" fontId="51" fillId="0" borderId="22" xfId="160" applyFont="1" applyBorder="1" applyAlignment="1">
      <alignment vertical="center" wrapText="1"/>
    </xf>
    <xf numFmtId="0" fontId="51" fillId="0" borderId="23" xfId="160" applyFont="1" applyBorder="1" applyAlignment="1">
      <alignment vertical="center" wrapText="1"/>
    </xf>
    <xf numFmtId="0" fontId="51" fillId="0" borderId="12" xfId="160" applyFont="1" applyBorder="1" applyAlignment="1">
      <alignment horizontal="center" vertical="center" wrapText="1"/>
    </xf>
    <xf numFmtId="0" fontId="54" fillId="0" borderId="0" xfId="160" applyFont="1" applyAlignment="1">
      <alignment horizontal="left" vertical="center"/>
    </xf>
    <xf numFmtId="193" fontId="63" fillId="0" borderId="0" xfId="160" applyNumberFormat="1" applyFont="1" applyAlignment="1"/>
    <xf numFmtId="187" fontId="63" fillId="0" borderId="0" xfId="160" applyNumberFormat="1" applyFont="1" applyAlignment="1"/>
    <xf numFmtId="187" fontId="72" fillId="0" borderId="0" xfId="160" applyNumberFormat="1" applyFont="1" applyAlignment="1"/>
    <xf numFmtId="0" fontId="15" fillId="0" borderId="0" xfId="0" applyFont="1"/>
    <xf numFmtId="0" fontId="82" fillId="0" borderId="0" xfId="0" applyFont="1" applyFill="1" applyAlignment="1"/>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15" fillId="0" borderId="0" xfId="0" applyFont="1" applyAlignment="1">
      <alignment horizontal="center"/>
    </xf>
    <xf numFmtId="0" fontId="83" fillId="0" borderId="0" xfId="0" applyFont="1"/>
    <xf numFmtId="192" fontId="54" fillId="0" borderId="19" xfId="97" applyNumberFormat="1" applyFont="1" applyBorder="1" applyAlignment="1">
      <alignment horizontal="right" vertical="center" wrapText="1"/>
    </xf>
    <xf numFmtId="192" fontId="57" fillId="0" borderId="22" xfId="160" applyNumberFormat="1" applyFont="1" applyBorder="1" applyAlignment="1">
      <alignment vertical="center" wrapText="1"/>
    </xf>
    <xf numFmtId="192" fontId="57" fillId="0" borderId="23" xfId="160" applyNumberFormat="1" applyFont="1" applyBorder="1" applyAlignment="1">
      <alignment vertical="center" wrapText="1"/>
    </xf>
    <xf numFmtId="192" fontId="54" fillId="0" borderId="19" xfId="97" applyNumberFormat="1" applyFont="1" applyFill="1" applyBorder="1" applyAlignment="1">
      <alignment horizontal="right" vertical="center" wrapText="1"/>
    </xf>
    <xf numFmtId="192" fontId="54" fillId="0" borderId="22" xfId="160" applyNumberFormat="1" applyFont="1" applyBorder="1" applyAlignment="1">
      <alignment vertical="center" wrapText="1"/>
    </xf>
    <xf numFmtId="192" fontId="54" fillId="0" borderId="23" xfId="160" applyNumberFormat="1" applyFont="1" applyFill="1" applyBorder="1" applyAlignment="1">
      <alignment vertical="center" wrapText="1"/>
    </xf>
    <xf numFmtId="192" fontId="54" fillId="0" borderId="23" xfId="97" applyNumberFormat="1" applyFont="1" applyBorder="1" applyAlignment="1">
      <alignment horizontal="right" vertical="center" wrapText="1"/>
    </xf>
    <xf numFmtId="192" fontId="54" fillId="0" borderId="23" xfId="160" applyNumberFormat="1" applyFont="1" applyBorder="1" applyAlignment="1">
      <alignment vertical="center" wrapText="1"/>
    </xf>
    <xf numFmtId="0" fontId="84" fillId="0" borderId="0" xfId="0" applyFont="1"/>
    <xf numFmtId="165" fontId="0" fillId="0" borderId="0" xfId="0" applyNumberFormat="1"/>
    <xf numFmtId="0" fontId="44" fillId="0" borderId="0" xfId="0" applyFont="1" applyAlignment="1">
      <alignment horizontal="left" indent="2"/>
    </xf>
    <xf numFmtId="0" fontId="10" fillId="0" borderId="0" xfId="0" applyFont="1" applyFill="1" applyBorder="1" applyAlignment="1">
      <alignment horizontal="left" wrapText="1"/>
    </xf>
    <xf numFmtId="186" fontId="10" fillId="0" borderId="0" xfId="97" applyNumberFormat="1" applyFont="1" applyBorder="1" applyAlignment="1">
      <alignment horizontal="right" vertical="center" wrapText="1"/>
    </xf>
    <xf numFmtId="196" fontId="0" fillId="0" borderId="0" xfId="0" applyNumberFormat="1"/>
    <xf numFmtId="187" fontId="0" fillId="0" borderId="0" xfId="0" applyNumberFormat="1"/>
    <xf numFmtId="186" fontId="10" fillId="0" borderId="0" xfId="160" applyNumberFormat="1" applyFont="1" applyBorder="1" applyAlignment="1">
      <alignment vertical="center" wrapText="1"/>
    </xf>
    <xf numFmtId="195" fontId="15" fillId="0" borderId="0" xfId="0" applyNumberFormat="1" applyFont="1"/>
    <xf numFmtId="3" fontId="70" fillId="0" borderId="0" xfId="0" applyNumberFormat="1" applyFont="1" applyBorder="1" applyAlignment="1">
      <alignment horizontal="right" vertical="top"/>
    </xf>
    <xf numFmtId="0" fontId="10" fillId="0" borderId="14" xfId="0" applyFont="1" applyBorder="1" applyAlignment="1">
      <alignment horizontal="left" wrapText="1"/>
    </xf>
    <xf numFmtId="194" fontId="10" fillId="0" borderId="13" xfId="97" applyNumberFormat="1" applyFont="1" applyBorder="1" applyAlignment="1">
      <alignment horizontal="right" vertical="center" wrapText="1"/>
    </xf>
    <xf numFmtId="3" fontId="43" fillId="0" borderId="14" xfId="122" applyNumberFormat="1" applyFont="1" applyBorder="1"/>
    <xf numFmtId="0" fontId="10" fillId="0" borderId="14" xfId="0" applyFont="1" applyBorder="1" applyAlignment="1">
      <alignment horizontal="left" wrapText="1" indent="2"/>
    </xf>
    <xf numFmtId="0" fontId="9" fillId="0" borderId="21" xfId="0" applyFont="1" applyBorder="1" applyAlignment="1">
      <alignment wrapText="1"/>
    </xf>
    <xf numFmtId="0" fontId="9" fillId="0" borderId="3" xfId="0" applyFont="1" applyBorder="1" applyAlignment="1">
      <alignment horizontal="center" vertical="center" wrapText="1"/>
    </xf>
    <xf numFmtId="194" fontId="9" fillId="0" borderId="23" xfId="97" applyNumberFormat="1" applyFont="1" applyBorder="1" applyAlignment="1">
      <alignment horizontal="right" vertical="center" wrapText="1"/>
    </xf>
    <xf numFmtId="0" fontId="9" fillId="0" borderId="33" xfId="0" applyFont="1" applyBorder="1" applyAlignment="1">
      <alignment wrapText="1"/>
    </xf>
    <xf numFmtId="0" fontId="9" fillId="0" borderId="10" xfId="0" applyFont="1" applyBorder="1" applyAlignment="1">
      <alignment horizontal="center" vertical="center" wrapText="1"/>
    </xf>
    <xf numFmtId="194" fontId="9" fillId="0" borderId="34" xfId="97" applyNumberFormat="1" applyFont="1" applyBorder="1" applyAlignment="1">
      <alignment horizontal="right" vertical="center" wrapText="1"/>
    </xf>
    <xf numFmtId="0" fontId="9" fillId="0" borderId="35" xfId="0" applyFont="1" applyBorder="1" applyAlignment="1">
      <alignment horizontal="left" wrapText="1"/>
    </xf>
    <xf numFmtId="0" fontId="9" fillId="0" borderId="36" xfId="0" applyFont="1" applyBorder="1" applyAlignment="1">
      <alignment horizontal="center" vertical="center" wrapText="1"/>
    </xf>
    <xf numFmtId="194" fontId="9" fillId="0" borderId="37" xfId="97" applyNumberFormat="1" applyFont="1" applyBorder="1" applyAlignment="1">
      <alignment horizontal="right" vertical="center" wrapText="1"/>
    </xf>
    <xf numFmtId="0" fontId="9" fillId="0" borderId="8" xfId="0" applyFont="1" applyBorder="1" applyAlignment="1">
      <alignment horizontal="center" vertical="center" wrapText="1"/>
    </xf>
    <xf numFmtId="0" fontId="11" fillId="0" borderId="14" xfId="0" applyFont="1" applyBorder="1" applyAlignment="1">
      <alignment horizontal="left"/>
    </xf>
    <xf numFmtId="0" fontId="11" fillId="0" borderId="0" xfId="0" applyFont="1" applyBorder="1" applyAlignment="1">
      <alignment horizontal="center" vertical="center" wrapText="1"/>
    </xf>
    <xf numFmtId="194" fontId="11" fillId="0" borderId="13" xfId="97" applyNumberFormat="1" applyFont="1" applyBorder="1" applyAlignment="1">
      <alignment horizontal="right" vertical="center" wrapText="1"/>
    </xf>
    <xf numFmtId="0" fontId="9" fillId="0" borderId="12" xfId="0" applyFont="1" applyBorder="1" applyAlignment="1">
      <alignment horizontal="left" wrapText="1"/>
    </xf>
    <xf numFmtId="187" fontId="9" fillId="0" borderId="11" xfId="97" applyNumberFormat="1" applyFont="1" applyBorder="1" applyAlignment="1">
      <alignment horizontal="right" vertical="center" wrapText="1"/>
    </xf>
    <xf numFmtId="186" fontId="9" fillId="0" borderId="33" xfId="97" applyNumberFormat="1" applyFont="1" applyBorder="1" applyAlignment="1">
      <alignment horizontal="right" vertical="center" wrapText="1"/>
    </xf>
    <xf numFmtId="173" fontId="9" fillId="0" borderId="34" xfId="97" applyNumberFormat="1" applyFont="1" applyBorder="1" applyAlignment="1">
      <alignment horizontal="right" vertical="center" wrapText="1"/>
    </xf>
    <xf numFmtId="186" fontId="10" fillId="0" borderId="14" xfId="97" applyNumberFormat="1" applyFont="1" applyBorder="1" applyAlignment="1">
      <alignment horizontal="right" vertical="center" wrapText="1"/>
    </xf>
    <xf numFmtId="173" fontId="10" fillId="0" borderId="13" xfId="97" applyNumberFormat="1" applyFont="1" applyBorder="1" applyAlignment="1">
      <alignment horizontal="right" vertical="center" wrapText="1"/>
    </xf>
    <xf numFmtId="194" fontId="10" fillId="0" borderId="14" xfId="97" applyNumberFormat="1" applyFont="1" applyBorder="1" applyAlignment="1">
      <alignment horizontal="right" vertical="center" wrapText="1"/>
    </xf>
    <xf numFmtId="186" fontId="9" fillId="0" borderId="21" xfId="97" applyNumberFormat="1" applyFont="1" applyBorder="1" applyAlignment="1">
      <alignment horizontal="right" vertical="center" wrapText="1"/>
    </xf>
    <xf numFmtId="173" fontId="9" fillId="0" borderId="23" xfId="97" applyNumberFormat="1" applyFont="1" applyBorder="1" applyAlignment="1">
      <alignment horizontal="right" vertical="center" wrapText="1"/>
    </xf>
    <xf numFmtId="187" fontId="9" fillId="0" borderId="12" xfId="97" applyNumberFormat="1" applyFont="1" applyBorder="1" applyAlignment="1">
      <alignment horizontal="right" vertical="center" wrapText="1"/>
    </xf>
    <xf numFmtId="194" fontId="11" fillId="0" borderId="14" xfId="97" applyNumberFormat="1" applyFont="1" applyBorder="1" applyAlignment="1">
      <alignment horizontal="right" vertical="center" wrapText="1"/>
    </xf>
    <xf numFmtId="186" fontId="9" fillId="0" borderId="39" xfId="97" applyNumberFormat="1" applyFont="1" applyBorder="1" applyAlignment="1">
      <alignment horizontal="right" vertical="center" wrapText="1"/>
    </xf>
    <xf numFmtId="186" fontId="10" fillId="0" borderId="20" xfId="97" applyNumberFormat="1" applyFont="1" applyBorder="1" applyAlignment="1">
      <alignment horizontal="right" vertical="center" wrapText="1"/>
    </xf>
    <xf numFmtId="186" fontId="9" fillId="0" borderId="19" xfId="97" applyNumberFormat="1" applyFont="1" applyBorder="1" applyAlignment="1">
      <alignment horizontal="right" vertical="center" wrapText="1"/>
    </xf>
    <xf numFmtId="194" fontId="9" fillId="0" borderId="38" xfId="97" applyNumberFormat="1" applyFont="1" applyBorder="1" applyAlignment="1">
      <alignment horizontal="right" vertical="center" wrapText="1"/>
    </xf>
    <xf numFmtId="187" fontId="9" fillId="0" borderId="25" xfId="97" applyNumberFormat="1" applyFont="1" applyBorder="1" applyAlignment="1">
      <alignment horizontal="right" vertical="center" wrapText="1"/>
    </xf>
    <xf numFmtId="194" fontId="11" fillId="0" borderId="20" xfId="97" applyNumberFormat="1" applyFont="1" applyBorder="1" applyAlignment="1">
      <alignment horizontal="right" vertical="center" wrapText="1"/>
    </xf>
    <xf numFmtId="0" fontId="80" fillId="14" borderId="0" xfId="0" applyFont="1" applyFill="1" applyBorder="1" applyAlignment="1">
      <alignment vertical="center"/>
    </xf>
    <xf numFmtId="0" fontId="8" fillId="14" borderId="0" xfId="0" applyFont="1" applyFill="1" applyBorder="1" applyAlignment="1">
      <alignment horizontal="center" vertical="center"/>
    </xf>
    <xf numFmtId="0" fontId="8" fillId="0" borderId="0" xfId="0"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horizontal="center" vertical="center"/>
    </xf>
    <xf numFmtId="3" fontId="9" fillId="0" borderId="0" xfId="0" applyNumberFormat="1" applyFont="1" applyFill="1" applyBorder="1" applyAlignment="1">
      <alignment horizontal="center" vertical="center"/>
    </xf>
    <xf numFmtId="0" fontId="0" fillId="0" borderId="0" xfId="0" applyFill="1" applyBorder="1"/>
    <xf numFmtId="0" fontId="85" fillId="0" borderId="0" xfId="0" applyFont="1" applyFill="1" applyBorder="1" applyAlignment="1">
      <alignment vertical="center"/>
    </xf>
    <xf numFmtId="0" fontId="10" fillId="9" borderId="41" xfId="0" applyFont="1" applyFill="1" applyBorder="1" applyAlignment="1">
      <alignment horizontal="center" vertical="center" wrapText="1"/>
    </xf>
    <xf numFmtId="0" fontId="15" fillId="9" borderId="9" xfId="0" applyFont="1" applyFill="1" applyBorder="1" applyAlignment="1">
      <alignment horizontal="center"/>
    </xf>
    <xf numFmtId="0" fontId="45" fillId="9" borderId="40" xfId="45" applyFont="1" applyFill="1" applyBorder="1" applyAlignment="1">
      <alignment horizontal="center" vertical="center" wrapText="1"/>
    </xf>
    <xf numFmtId="0" fontId="45" fillId="9" borderId="41" xfId="45" applyFont="1" applyFill="1" applyBorder="1" applyAlignment="1">
      <alignment horizontal="center" vertical="center" wrapText="1"/>
    </xf>
    <xf numFmtId="0" fontId="45" fillId="9" borderId="42" xfId="45" applyFont="1" applyFill="1" applyBorder="1" applyAlignment="1">
      <alignment horizontal="center" vertical="center" wrapText="1"/>
    </xf>
    <xf numFmtId="3" fontId="9" fillId="0" borderId="0" xfId="0" applyNumberFormat="1" applyFont="1" applyFill="1" applyBorder="1" applyAlignment="1">
      <alignment vertical="center"/>
    </xf>
    <xf numFmtId="0" fontId="12" fillId="0" borderId="0" xfId="0" applyFont="1" applyFill="1" applyBorder="1" applyAlignment="1">
      <alignment vertical="center"/>
    </xf>
    <xf numFmtId="0" fontId="8" fillId="0" borderId="0" xfId="0" applyFont="1" applyFill="1" applyBorder="1" applyAlignment="1">
      <alignment vertical="center"/>
    </xf>
    <xf numFmtId="0" fontId="88" fillId="0" borderId="0" xfId="0" applyFont="1" applyBorder="1" applyAlignment="1">
      <alignment vertical="center"/>
    </xf>
    <xf numFmtId="165" fontId="88" fillId="0" borderId="0" xfId="0" applyNumberFormat="1" applyFont="1" applyBorder="1" applyAlignment="1">
      <alignment horizontal="center" vertical="center"/>
    </xf>
    <xf numFmtId="3" fontId="89" fillId="0" borderId="0" xfId="0" applyNumberFormat="1" applyFont="1" applyAlignment="1">
      <alignment horizontal="right"/>
    </xf>
    <xf numFmtId="0" fontId="90" fillId="0" borderId="0" xfId="0" applyFont="1" applyBorder="1" applyAlignment="1">
      <alignment horizontal="left" vertical="center" indent="1"/>
    </xf>
    <xf numFmtId="165" fontId="90" fillId="0" borderId="0" xfId="0" applyNumberFormat="1" applyFont="1" applyBorder="1" applyAlignment="1">
      <alignment horizontal="center" vertical="center"/>
    </xf>
    <xf numFmtId="0" fontId="90" fillId="0" borderId="8" xfId="0" applyFont="1" applyBorder="1" applyAlignment="1">
      <alignment horizontal="left" vertical="center" indent="1"/>
    </xf>
    <xf numFmtId="165" fontId="90" fillId="0" borderId="8" xfId="0" applyNumberFormat="1" applyFont="1" applyBorder="1" applyAlignment="1">
      <alignment horizontal="center" vertical="center"/>
    </xf>
    <xf numFmtId="0" fontId="88" fillId="0" borderId="0" xfId="0" applyFont="1" applyBorder="1" applyAlignment="1">
      <alignment horizontal="left" vertical="center" indent="1"/>
    </xf>
    <xf numFmtId="0" fontId="89" fillId="0" borderId="8" xfId="0" applyFont="1" applyBorder="1" applyAlignment="1">
      <alignment horizontal="left" indent="1"/>
    </xf>
    <xf numFmtId="165" fontId="89" fillId="0" borderId="8" xfId="0" applyNumberFormat="1" applyFont="1" applyBorder="1" applyAlignment="1">
      <alignment horizontal="center"/>
    </xf>
    <xf numFmtId="0" fontId="91" fillId="0" borderId="0" xfId="0" applyFont="1" applyFill="1" applyBorder="1" applyAlignment="1">
      <alignment horizontal="left" vertical="center" indent="1"/>
    </xf>
    <xf numFmtId="3" fontId="14" fillId="0" borderId="0" xfId="0" applyNumberFormat="1" applyFont="1" applyAlignment="1">
      <alignment horizontal="right"/>
    </xf>
    <xf numFmtId="173" fontId="10" fillId="0" borderId="13" xfId="97" applyNumberFormat="1" applyFont="1" applyFill="1" applyBorder="1" applyAlignment="1">
      <alignment horizontal="right" vertical="center" wrapText="1"/>
    </xf>
    <xf numFmtId="197" fontId="9" fillId="0" borderId="35" xfId="97" applyNumberFormat="1" applyFont="1" applyBorder="1" applyAlignment="1">
      <alignment horizontal="right" vertical="center" wrapText="1"/>
    </xf>
    <xf numFmtId="197" fontId="0" fillId="0" borderId="0" xfId="0" applyNumberFormat="1"/>
    <xf numFmtId="0" fontId="9" fillId="0" borderId="48" xfId="0" applyFont="1" applyBorder="1" applyAlignment="1">
      <alignment vertical="center"/>
    </xf>
    <xf numFmtId="0" fontId="10" fillId="0" borderId="48" xfId="0" applyFont="1" applyBorder="1" applyAlignment="1">
      <alignment horizontal="left" vertical="center" indent="1"/>
    </xf>
    <xf numFmtId="0" fontId="9" fillId="0" borderId="47" xfId="0" applyFont="1" applyBorder="1" applyAlignment="1">
      <alignment horizontal="center" vertical="center"/>
    </xf>
    <xf numFmtId="0" fontId="9" fillId="0" borderId="49" xfId="0" applyFont="1" applyBorder="1" applyAlignment="1">
      <alignment horizontal="center" vertical="center"/>
    </xf>
    <xf numFmtId="0" fontId="10" fillId="0" borderId="49" xfId="0" applyFont="1" applyBorder="1" applyAlignment="1">
      <alignment horizontal="center" vertical="center"/>
    </xf>
    <xf numFmtId="0" fontId="11" fillId="0" borderId="12" xfId="0" applyFont="1" applyFill="1" applyBorder="1" applyAlignment="1">
      <alignment horizontal="left" wrapText="1"/>
    </xf>
    <xf numFmtId="0" fontId="86" fillId="0" borderId="8" xfId="0" applyFont="1" applyBorder="1"/>
    <xf numFmtId="3" fontId="87" fillId="0" borderId="25" xfId="0" applyNumberFormat="1" applyFont="1" applyBorder="1" applyAlignment="1">
      <alignment horizontal="right"/>
    </xf>
    <xf numFmtId="3" fontId="87" fillId="0" borderId="12" xfId="0" applyNumberFormat="1" applyFont="1" applyBorder="1" applyAlignment="1">
      <alignment horizontal="right"/>
    </xf>
    <xf numFmtId="3" fontId="87" fillId="0" borderId="11" xfId="0" applyNumberFormat="1" applyFont="1" applyBorder="1" applyAlignment="1">
      <alignment horizontal="right"/>
    </xf>
    <xf numFmtId="0" fontId="12" fillId="0" borderId="0" xfId="0" applyFont="1" applyAlignment="1">
      <alignment horizontal="right" vertical="center"/>
    </xf>
    <xf numFmtId="0" fontId="10" fillId="14" borderId="46" xfId="0" applyFont="1" applyFill="1" applyBorder="1" applyAlignment="1">
      <alignment vertical="center"/>
    </xf>
    <xf numFmtId="0" fontId="9" fillId="14" borderId="47" xfId="0" applyFont="1" applyFill="1" applyBorder="1" applyAlignment="1">
      <alignment horizontal="center" vertical="center"/>
    </xf>
    <xf numFmtId="0" fontId="9" fillId="0" borderId="46" xfId="0" applyFont="1" applyBorder="1" applyAlignment="1">
      <alignment horizontal="left" vertical="center" indent="1"/>
    </xf>
    <xf numFmtId="0" fontId="11" fillId="0" borderId="0" xfId="0" applyFont="1" applyAlignment="1">
      <alignment vertical="center"/>
    </xf>
    <xf numFmtId="197" fontId="11" fillId="0" borderId="13" xfId="97" applyNumberFormat="1" applyFont="1" applyBorder="1" applyAlignment="1">
      <alignment horizontal="right" vertical="center" wrapText="1"/>
    </xf>
    <xf numFmtId="197" fontId="9" fillId="0" borderId="37" xfId="97" applyNumberFormat="1" applyFont="1" applyBorder="1" applyAlignment="1">
      <alignment horizontal="right" vertical="center" wrapText="1"/>
    </xf>
    <xf numFmtId="0" fontId="44" fillId="0" borderId="0" xfId="0" applyFont="1" applyAlignment="1"/>
    <xf numFmtId="0" fontId="15" fillId="0" borderId="0" xfId="0" applyFont="1" applyBorder="1"/>
    <xf numFmtId="165" fontId="15" fillId="0" borderId="0" xfId="0" applyNumberFormat="1" applyFont="1" applyFill="1" applyAlignment="1">
      <alignment horizontal="center" vertical="center"/>
    </xf>
    <xf numFmtId="0" fontId="0" fillId="0" borderId="0" xfId="0" applyFill="1" applyAlignment="1"/>
    <xf numFmtId="0" fontId="93" fillId="2" borderId="50" xfId="0" applyFont="1" applyFill="1" applyBorder="1" applyAlignment="1">
      <alignment vertical="center" wrapText="1"/>
    </xf>
    <xf numFmtId="0" fontId="95" fillId="2" borderId="46" xfId="0" applyFont="1" applyFill="1" applyBorder="1" applyAlignment="1">
      <alignment vertical="center" wrapText="1"/>
    </xf>
    <xf numFmtId="3" fontId="45" fillId="15" borderId="23" xfId="0" applyNumberFormat="1" applyFont="1" applyFill="1" applyBorder="1" applyAlignment="1">
      <alignment horizontal="right" vertical="center"/>
    </xf>
    <xf numFmtId="0" fontId="45" fillId="0" borderId="0" xfId="0" applyFont="1" applyBorder="1" applyAlignment="1">
      <alignment vertical="center"/>
    </xf>
    <xf numFmtId="1" fontId="45" fillId="0" borderId="0" xfId="0" applyNumberFormat="1" applyFont="1" applyBorder="1" applyAlignment="1">
      <alignment vertical="center"/>
    </xf>
    <xf numFmtId="0" fontId="44" fillId="0" borderId="0" xfId="0" applyFont="1" applyBorder="1"/>
    <xf numFmtId="0" fontId="56" fillId="10" borderId="46" xfId="0" applyFont="1" applyFill="1" applyBorder="1" applyAlignment="1">
      <alignment vertical="center"/>
    </xf>
    <xf numFmtId="3" fontId="56" fillId="10" borderId="1" xfId="0" applyNumberFormat="1" applyFont="1" applyFill="1" applyBorder="1" applyAlignment="1">
      <alignment horizontal="center" vertical="center"/>
    </xf>
    <xf numFmtId="0" fontId="56" fillId="10" borderId="47" xfId="0" applyFont="1" applyFill="1" applyBorder="1" applyAlignment="1">
      <alignment horizontal="center" vertical="center"/>
    </xf>
    <xf numFmtId="3" fontId="43" fillId="0" borderId="54" xfId="0" applyNumberFormat="1" applyFont="1" applyFill="1" applyBorder="1" applyAlignment="1">
      <alignment horizontal="right" vertical="center"/>
    </xf>
    <xf numFmtId="1" fontId="96" fillId="0" borderId="0" xfId="0" applyNumberFormat="1" applyFont="1" applyBorder="1" applyAlignment="1">
      <alignment vertical="center"/>
    </xf>
    <xf numFmtId="165" fontId="97" fillId="0" borderId="0" xfId="0" applyNumberFormat="1" applyFont="1"/>
    <xf numFmtId="3" fontId="83" fillId="0" borderId="0" xfId="0" applyNumberFormat="1" applyFont="1"/>
    <xf numFmtId="0" fontId="56" fillId="0" borderId="48" xfId="0" applyFont="1" applyBorder="1" applyAlignment="1">
      <alignment vertical="center"/>
    </xf>
    <xf numFmtId="0" fontId="56" fillId="0" borderId="0" xfId="0" applyFont="1" applyAlignment="1">
      <alignment horizontal="center" vertical="center"/>
    </xf>
    <xf numFmtId="0" fontId="56" fillId="0" borderId="49" xfId="0" applyFont="1" applyBorder="1" applyAlignment="1">
      <alignment horizontal="center" vertical="center"/>
    </xf>
    <xf numFmtId="3" fontId="43" fillId="0" borderId="13" xfId="0" applyNumberFormat="1" applyFont="1" applyFill="1" applyBorder="1" applyAlignment="1">
      <alignment horizontal="right" vertical="center"/>
    </xf>
    <xf numFmtId="173" fontId="44" fillId="0" borderId="0" xfId="0" applyNumberFormat="1" applyFont="1"/>
    <xf numFmtId="173" fontId="97" fillId="0" borderId="0" xfId="0" applyNumberFormat="1" applyFont="1"/>
    <xf numFmtId="0" fontId="97" fillId="0" borderId="0" xfId="0" applyFont="1"/>
    <xf numFmtId="0" fontId="56" fillId="16" borderId="48" xfId="0" applyFont="1" applyFill="1" applyBorder="1" applyAlignment="1">
      <alignment horizontal="left" vertical="center" indent="1"/>
    </xf>
    <xf numFmtId="0" fontId="56" fillId="16" borderId="0" xfId="0" applyFont="1" applyFill="1" applyAlignment="1">
      <alignment horizontal="center" vertical="center"/>
    </xf>
    <xf numFmtId="3" fontId="43" fillId="0" borderId="11" xfId="0" applyNumberFormat="1" applyFont="1" applyFill="1" applyBorder="1" applyAlignment="1">
      <alignment horizontal="right" vertical="center"/>
    </xf>
    <xf numFmtId="0" fontId="83" fillId="0" borderId="52" xfId="0" applyFont="1" applyBorder="1"/>
    <xf numFmtId="3" fontId="83" fillId="7" borderId="52" xfId="0" applyNumberFormat="1" applyFont="1" applyFill="1" applyBorder="1"/>
    <xf numFmtId="3" fontId="83" fillId="0" borderId="52" xfId="0" applyNumberFormat="1" applyFont="1" applyBorder="1"/>
    <xf numFmtId="0" fontId="51" fillId="0" borderId="48" xfId="0" applyFont="1" applyBorder="1" applyAlignment="1">
      <alignment horizontal="left" vertical="center" indent="2"/>
    </xf>
    <xf numFmtId="0" fontId="51" fillId="0" borderId="0" xfId="0" applyFont="1" applyAlignment="1">
      <alignment horizontal="center" vertical="center"/>
    </xf>
    <xf numFmtId="0" fontId="51" fillId="0" borderId="49" xfId="0" applyFont="1" applyBorder="1" applyAlignment="1">
      <alignment horizontal="center" vertical="center"/>
    </xf>
    <xf numFmtId="0" fontId="44" fillId="0" borderId="0" xfId="0" applyFont="1" applyAlignment="1">
      <alignment horizontal="left" indent="1"/>
    </xf>
    <xf numFmtId="0" fontId="44" fillId="7" borderId="0" xfId="0" applyFont="1" applyFill="1"/>
    <xf numFmtId="1" fontId="83" fillId="0" borderId="0" xfId="0" applyNumberFormat="1" applyFont="1"/>
    <xf numFmtId="1" fontId="44" fillId="0" borderId="0" xfId="0" applyNumberFormat="1" applyFont="1"/>
    <xf numFmtId="1" fontId="44" fillId="17" borderId="0" xfId="0" applyNumberFormat="1" applyFont="1" applyFill="1"/>
    <xf numFmtId="0" fontId="98" fillId="0" borderId="48" xfId="0" applyFont="1" applyBorder="1" applyAlignment="1">
      <alignment horizontal="left" vertical="center" indent="1"/>
    </xf>
    <xf numFmtId="0" fontId="98" fillId="18" borderId="0" xfId="0" applyFont="1" applyFill="1" applyAlignment="1">
      <alignment horizontal="center" vertical="center"/>
    </xf>
    <xf numFmtId="0" fontId="98" fillId="0" borderId="49" xfId="0" applyFont="1" applyBorder="1" applyAlignment="1">
      <alignment horizontal="center" vertical="center"/>
    </xf>
    <xf numFmtId="3" fontId="35" fillId="0" borderId="13" xfId="0" applyNumberFormat="1" applyFont="1" applyFill="1" applyBorder="1" applyAlignment="1">
      <alignment horizontal="right" vertical="center"/>
    </xf>
    <xf numFmtId="0" fontId="51" fillId="18" borderId="0" xfId="0" applyFont="1" applyFill="1" applyAlignment="1">
      <alignment horizontal="center" vertical="center"/>
    </xf>
    <xf numFmtId="165" fontId="44" fillId="17" borderId="0" xfId="0" applyNumberFormat="1" applyFont="1" applyFill="1"/>
    <xf numFmtId="0" fontId="98" fillId="16" borderId="0" xfId="0" applyFont="1" applyFill="1" applyAlignment="1">
      <alignment horizontal="center" vertical="center"/>
    </xf>
    <xf numFmtId="165" fontId="83" fillId="17" borderId="0" xfId="0" applyNumberFormat="1" applyFont="1" applyFill="1"/>
    <xf numFmtId="4" fontId="97" fillId="0" borderId="0" xfId="0" applyNumberFormat="1" applyFont="1"/>
    <xf numFmtId="0" fontId="51" fillId="17" borderId="0" xfId="0" applyFont="1" applyFill="1" applyAlignment="1">
      <alignment horizontal="center" vertical="center"/>
    </xf>
    <xf numFmtId="0" fontId="44" fillId="0" borderId="52" xfId="0" applyFont="1" applyBorder="1"/>
    <xf numFmtId="165" fontId="44" fillId="17" borderId="52" xfId="0" applyNumberFormat="1" applyFont="1" applyFill="1" applyBorder="1"/>
    <xf numFmtId="0" fontId="51" fillId="0" borderId="0" xfId="0" applyFont="1" applyFill="1" applyAlignment="1">
      <alignment horizontal="center" vertical="center"/>
    </xf>
    <xf numFmtId="0" fontId="44" fillId="0" borderId="0" xfId="0" applyFont="1" applyFill="1" applyBorder="1"/>
    <xf numFmtId="1" fontId="44" fillId="0" borderId="0" xfId="0" applyNumberFormat="1" applyFont="1" applyBorder="1"/>
    <xf numFmtId="0" fontId="44" fillId="0" borderId="0" xfId="0" applyFont="1" applyFill="1" applyBorder="1" applyAlignment="1">
      <alignment horizontal="left" indent="2"/>
    </xf>
    <xf numFmtId="1" fontId="97" fillId="0" borderId="0" xfId="0" applyNumberFormat="1" applyFont="1"/>
    <xf numFmtId="165" fontId="83" fillId="0" borderId="0" xfId="0" applyNumberFormat="1" applyFont="1"/>
    <xf numFmtId="0" fontId="44" fillId="0" borderId="0" xfId="0" applyFont="1" applyAlignment="1">
      <alignment vertical="center"/>
    </xf>
    <xf numFmtId="1" fontId="44" fillId="7" borderId="0" xfId="0" applyNumberFormat="1" applyFont="1" applyFill="1"/>
    <xf numFmtId="0" fontId="44" fillId="0" borderId="0" xfId="0" applyFont="1" applyAlignment="1">
      <alignment horizontal="left"/>
    </xf>
    <xf numFmtId="0" fontId="56" fillId="0" borderId="48" xfId="0" applyFont="1" applyBorder="1" applyAlignment="1">
      <alignment horizontal="left" vertical="center" indent="1"/>
    </xf>
    <xf numFmtId="0" fontId="56" fillId="17" borderId="0" xfId="0" applyFont="1" applyFill="1" applyAlignment="1">
      <alignment horizontal="center" vertical="center"/>
    </xf>
    <xf numFmtId="3" fontId="45" fillId="0" borderId="0" xfId="0" applyNumberFormat="1" applyFont="1" applyFill="1" applyBorder="1" applyAlignment="1">
      <alignment horizontal="left" vertical="center"/>
    </xf>
    <xf numFmtId="3" fontId="45" fillId="0" borderId="0" xfId="0" applyNumberFormat="1" applyFont="1" applyFill="1" applyBorder="1" applyAlignment="1">
      <alignment horizontal="right" vertical="center"/>
    </xf>
    <xf numFmtId="3" fontId="96" fillId="0" borderId="0" xfId="0" applyNumberFormat="1" applyFont="1" applyFill="1" applyBorder="1" applyAlignment="1">
      <alignment horizontal="right" vertical="center"/>
    </xf>
    <xf numFmtId="3" fontId="56" fillId="16" borderId="0" xfId="0" applyNumberFormat="1" applyFont="1" applyFill="1" applyAlignment="1">
      <alignment horizontal="center" vertical="center"/>
    </xf>
    <xf numFmtId="3" fontId="98" fillId="18" borderId="0" xfId="0" applyNumberFormat="1" applyFont="1" applyFill="1" applyAlignment="1">
      <alignment horizontal="center" vertical="center"/>
    </xf>
    <xf numFmtId="3" fontId="45" fillId="0" borderId="11" xfId="0" applyNumberFormat="1" applyFont="1" applyFill="1" applyBorder="1" applyAlignment="1">
      <alignment horizontal="right" vertical="center"/>
    </xf>
    <xf numFmtId="0" fontId="98" fillId="16" borderId="48" xfId="0" applyFont="1" applyFill="1" applyBorder="1" applyAlignment="1">
      <alignment horizontal="left" vertical="center" indent="1"/>
    </xf>
    <xf numFmtId="3" fontId="44" fillId="12" borderId="0" xfId="159" applyNumberFormat="1" applyFont="1" applyFill="1"/>
    <xf numFmtId="3" fontId="44" fillId="12" borderId="0" xfId="0" applyNumberFormat="1" applyFont="1" applyFill="1"/>
    <xf numFmtId="0" fontId="56" fillId="10" borderId="44" xfId="0" applyFont="1" applyFill="1" applyBorder="1" applyAlignment="1">
      <alignment vertical="center"/>
    </xf>
    <xf numFmtId="3" fontId="56" fillId="10" borderId="43" xfId="0" applyNumberFormat="1" applyFont="1" applyFill="1" applyBorder="1" applyAlignment="1">
      <alignment horizontal="center" vertical="center"/>
    </xf>
    <xf numFmtId="0" fontId="56" fillId="10" borderId="45" xfId="0" applyFont="1" applyFill="1" applyBorder="1" applyAlignment="1">
      <alignment horizontal="center" vertical="center"/>
    </xf>
    <xf numFmtId="0" fontId="93" fillId="2" borderId="55" xfId="0" applyFont="1" applyFill="1" applyBorder="1" applyAlignment="1">
      <alignment vertical="center"/>
    </xf>
    <xf numFmtId="0" fontId="93" fillId="2" borderId="45" xfId="0" applyFont="1" applyFill="1" applyBorder="1" applyAlignment="1">
      <alignment horizontal="center" vertical="center"/>
    </xf>
    <xf numFmtId="0" fontId="51" fillId="0" borderId="56" xfId="0" applyFont="1" applyBorder="1" applyAlignment="1">
      <alignment vertical="center"/>
    </xf>
    <xf numFmtId="3" fontId="51" fillId="0" borderId="47" xfId="0" applyNumberFormat="1" applyFont="1" applyBorder="1" applyAlignment="1">
      <alignment horizontal="right" vertical="center"/>
    </xf>
    <xf numFmtId="0" fontId="51" fillId="0" borderId="47" xfId="0" applyFont="1" applyBorder="1" applyAlignment="1">
      <alignment horizontal="right" vertical="center"/>
    </xf>
    <xf numFmtId="0" fontId="56" fillId="10" borderId="56" xfId="0" applyFont="1" applyFill="1" applyBorder="1" applyAlignment="1">
      <alignment vertical="center"/>
    </xf>
    <xf numFmtId="3" fontId="56" fillId="10" borderId="47" xfId="0" applyNumberFormat="1" applyFont="1" applyFill="1" applyBorder="1" applyAlignment="1">
      <alignment horizontal="right" vertical="center"/>
    </xf>
    <xf numFmtId="165" fontId="44" fillId="0" borderId="0" xfId="0" applyNumberFormat="1" applyFont="1"/>
    <xf numFmtId="0" fontId="51" fillId="0" borderId="0" xfId="0" applyFont="1" applyFill="1" applyBorder="1" applyAlignment="1">
      <alignment vertical="center"/>
    </xf>
    <xf numFmtId="0" fontId="51" fillId="7" borderId="0" xfId="0" applyFont="1" applyFill="1" applyAlignment="1">
      <alignment horizontal="center" vertical="center"/>
    </xf>
    <xf numFmtId="165" fontId="15" fillId="0" borderId="0" xfId="0" applyNumberFormat="1" applyFont="1" applyFill="1" applyAlignment="1">
      <alignment horizontal="center"/>
    </xf>
    <xf numFmtId="0" fontId="76" fillId="18" borderId="0" xfId="160" applyFont="1" applyFill="1" applyAlignment="1"/>
    <xf numFmtId="0" fontId="104" fillId="0" borderId="1" xfId="122" applyFont="1" applyFill="1" applyBorder="1" applyAlignment="1"/>
    <xf numFmtId="0" fontId="0" fillId="0" borderId="0" xfId="0" applyAlignment="1">
      <alignment horizontal="center" vertical="center"/>
    </xf>
    <xf numFmtId="0" fontId="15" fillId="0" borderId="0" xfId="0" applyFont="1" applyAlignment="1">
      <alignment horizontal="center" vertical="center"/>
    </xf>
    <xf numFmtId="0" fontId="14" fillId="0" borderId="0" xfId="0" applyFont="1" applyAlignment="1">
      <alignment horizontal="center" vertical="center"/>
    </xf>
    <xf numFmtId="0" fontId="48" fillId="0" borderId="0" xfId="0" applyFont="1" applyAlignment="1">
      <alignment horizontal="center" vertical="center"/>
    </xf>
    <xf numFmtId="199" fontId="0" fillId="0" borderId="0" xfId="198" applyNumberFormat="1" applyFont="1" applyAlignment="1"/>
    <xf numFmtId="165" fontId="44" fillId="0" borderId="0" xfId="0" applyNumberFormat="1" applyFont="1" applyBorder="1" applyAlignment="1">
      <alignment horizontal="center"/>
    </xf>
    <xf numFmtId="165" fontId="44" fillId="0" borderId="0" xfId="0" applyNumberFormat="1" applyFont="1" applyFill="1" applyBorder="1" applyAlignment="1">
      <alignment horizontal="center"/>
    </xf>
    <xf numFmtId="2" fontId="0" fillId="0" borderId="0" xfId="0" applyNumberFormat="1"/>
    <xf numFmtId="200" fontId="44" fillId="0" borderId="0" xfId="159" applyNumberFormat="1" applyFont="1" applyFill="1" applyBorder="1"/>
    <xf numFmtId="0" fontId="15" fillId="0" borderId="0" xfId="0" applyFont="1" applyFill="1" applyBorder="1"/>
    <xf numFmtId="0" fontId="0" fillId="0" borderId="0" xfId="0" applyFill="1"/>
    <xf numFmtId="0" fontId="48" fillId="0" borderId="0" xfId="0" applyFont="1" applyFill="1" applyBorder="1" applyAlignment="1">
      <alignment horizontal="center" vertical="center"/>
    </xf>
    <xf numFmtId="0" fontId="0" fillId="0" borderId="0" xfId="0" applyFill="1" applyBorder="1" applyAlignment="1">
      <alignment horizontal="center" vertical="center"/>
    </xf>
    <xf numFmtId="0" fontId="106" fillId="0" borderId="1" xfId="0" applyFont="1" applyFill="1" applyBorder="1" applyAlignment="1">
      <alignment vertical="center"/>
    </xf>
    <xf numFmtId="0" fontId="15" fillId="0" borderId="0" xfId="0" applyFont="1" applyFill="1"/>
    <xf numFmtId="0" fontId="83" fillId="0" borderId="0" xfId="159" applyNumberFormat="1" applyFont="1" applyFill="1" applyBorder="1" applyAlignment="1">
      <alignment horizontal="center"/>
    </xf>
    <xf numFmtId="0" fontId="108" fillId="0" borderId="1" xfId="122" applyFont="1" applyFill="1" applyBorder="1" applyAlignment="1"/>
    <xf numFmtId="0" fontId="70" fillId="0" borderId="0" xfId="0" applyFont="1"/>
    <xf numFmtId="0" fontId="70" fillId="0" borderId="0" xfId="0" applyFont="1" applyAlignment="1">
      <alignment horizontal="center" vertical="center"/>
    </xf>
    <xf numFmtId="0" fontId="70" fillId="0" borderId="0" xfId="0" applyFont="1" applyAlignment="1">
      <alignment horizontal="center"/>
    </xf>
    <xf numFmtId="200" fontId="70" fillId="8" borderId="0" xfId="159" applyNumberFormat="1" applyFont="1" applyFill="1" applyBorder="1"/>
    <xf numFmtId="0" fontId="70" fillId="0" borderId="0" xfId="0" applyFont="1" applyBorder="1"/>
    <xf numFmtId="3" fontId="49" fillId="0" borderId="0" xfId="0" applyNumberFormat="1" applyFont="1" applyFill="1" applyBorder="1" applyAlignment="1">
      <alignment vertical="center"/>
    </xf>
    <xf numFmtId="165" fontId="70" fillId="0" borderId="0" xfId="0" applyNumberFormat="1" applyFont="1" applyBorder="1"/>
    <xf numFmtId="0" fontId="106" fillId="0" borderId="0" xfId="0" applyFont="1" applyFill="1" applyBorder="1" applyAlignment="1">
      <alignment vertical="center"/>
    </xf>
    <xf numFmtId="0" fontId="104" fillId="0" borderId="1" xfId="0" applyFont="1" applyFill="1" applyBorder="1" applyAlignment="1">
      <alignment vertical="center"/>
    </xf>
    <xf numFmtId="0" fontId="6" fillId="0" borderId="1" xfId="0" applyFont="1" applyBorder="1"/>
    <xf numFmtId="0" fontId="6" fillId="0" borderId="0" xfId="0" applyFont="1"/>
    <xf numFmtId="0" fontId="6" fillId="0" borderId="0" xfId="0" applyFont="1" applyBorder="1"/>
    <xf numFmtId="4" fontId="6" fillId="0" borderId="0" xfId="0" applyNumberFormat="1" applyFont="1"/>
    <xf numFmtId="4" fontId="6" fillId="0" borderId="0" xfId="0" applyNumberFormat="1" applyFont="1" applyBorder="1"/>
    <xf numFmtId="0" fontId="111" fillId="0" borderId="1" xfId="122" applyFont="1" applyFill="1" applyBorder="1" applyAlignment="1"/>
    <xf numFmtId="0" fontId="14" fillId="0" borderId="0" xfId="0" applyFont="1" applyFill="1" applyBorder="1" applyAlignment="1">
      <alignment horizontal="center" vertical="center"/>
    </xf>
    <xf numFmtId="0" fontId="15" fillId="0" borderId="0" xfId="0" applyFont="1" applyFill="1" applyBorder="1" applyAlignment="1">
      <alignment horizontal="center" vertical="center"/>
    </xf>
    <xf numFmtId="198" fontId="114" fillId="0" borderId="0" xfId="0" applyNumberFormat="1" applyFont="1" applyFill="1" applyBorder="1" applyAlignment="1">
      <alignment horizontal="right"/>
    </xf>
    <xf numFmtId="165" fontId="44" fillId="0" borderId="0" xfId="0" applyNumberFormat="1" applyFont="1" applyAlignment="1">
      <alignment horizontal="center"/>
    </xf>
    <xf numFmtId="165" fontId="44" fillId="0" borderId="0" xfId="0" applyNumberFormat="1" applyFont="1" applyFill="1" applyAlignment="1">
      <alignment horizontal="center"/>
    </xf>
    <xf numFmtId="165" fontId="42" fillId="0" borderId="0" xfId="0" applyNumberFormat="1" applyFont="1" applyFill="1" applyBorder="1" applyAlignment="1">
      <alignment horizontal="center"/>
    </xf>
    <xf numFmtId="0" fontId="6" fillId="0" borderId="0" xfId="0" applyFont="1" applyAlignment="1"/>
    <xf numFmtId="0" fontId="6" fillId="0" borderId="0" xfId="0" applyFont="1" applyAlignment="1">
      <alignment horizontal="center" vertical="center"/>
    </xf>
    <xf numFmtId="165" fontId="6" fillId="0" borderId="0" xfId="0" applyNumberFormat="1" applyFont="1" applyAlignment="1"/>
    <xf numFmtId="0" fontId="110" fillId="0" borderId="0" xfId="0" applyFont="1" applyBorder="1" applyAlignment="1"/>
    <xf numFmtId="0" fontId="80" fillId="0" borderId="1" xfId="0" applyFont="1" applyBorder="1" applyAlignment="1">
      <alignment vertical="center"/>
    </xf>
    <xf numFmtId="0" fontId="8" fillId="0" borderId="1" xfId="0" applyFont="1" applyBorder="1" applyAlignment="1">
      <alignment horizontal="center" vertical="center"/>
    </xf>
    <xf numFmtId="0" fontId="44" fillId="0" borderId="1" xfId="0" applyFont="1" applyBorder="1" applyAlignment="1"/>
    <xf numFmtId="0" fontId="83" fillId="0" borderId="1" xfId="0" applyFont="1" applyBorder="1" applyAlignment="1">
      <alignment horizontal="center" vertical="center"/>
    </xf>
    <xf numFmtId="0" fontId="44" fillId="0" borderId="0" xfId="0" applyFont="1" applyBorder="1" applyAlignment="1"/>
    <xf numFmtId="165" fontId="44" fillId="0" borderId="0" xfId="0" applyNumberFormat="1" applyFont="1" applyFill="1" applyAlignment="1"/>
    <xf numFmtId="165" fontId="44" fillId="0" borderId="1" xfId="0" applyNumberFormat="1" applyFont="1" applyFill="1" applyBorder="1" applyAlignment="1">
      <alignment horizontal="center"/>
    </xf>
    <xf numFmtId="0" fontId="42" fillId="0" borderId="0" xfId="122" applyFont="1" applyFill="1" applyBorder="1" applyAlignment="1">
      <alignment horizontal="center" vertical="center" wrapText="1"/>
    </xf>
    <xf numFmtId="0" fontId="115" fillId="0" borderId="0" xfId="122" applyFont="1" applyFill="1" applyBorder="1" applyAlignment="1">
      <alignment horizontal="center" vertical="center" wrapText="1"/>
    </xf>
    <xf numFmtId="0" fontId="42" fillId="0" borderId="1" xfId="122" applyFont="1" applyFill="1" applyBorder="1" applyAlignment="1">
      <alignment vertical="top" wrapText="1"/>
    </xf>
    <xf numFmtId="0" fontId="42" fillId="0" borderId="1" xfId="122" applyFont="1" applyFill="1" applyBorder="1" applyAlignment="1">
      <alignment vertical="center" wrapText="1"/>
    </xf>
    <xf numFmtId="0" fontId="42" fillId="0" borderId="1" xfId="122" applyFont="1" applyFill="1" applyBorder="1" applyAlignment="1">
      <alignment horizontal="center" vertical="top" wrapText="1"/>
    </xf>
    <xf numFmtId="0" fontId="44" fillId="0" borderId="0" xfId="0" applyFont="1" applyAlignment="1">
      <alignment horizontal="center"/>
    </xf>
    <xf numFmtId="0" fontId="44" fillId="0" borderId="0" xfId="0" applyFont="1" applyFill="1" applyAlignment="1">
      <alignment horizontal="center"/>
    </xf>
    <xf numFmtId="0" fontId="44" fillId="9" borderId="0" xfId="0" applyFont="1" applyFill="1" applyAlignment="1">
      <alignment horizontal="right"/>
    </xf>
    <xf numFmtId="0" fontId="44" fillId="9" borderId="0" xfId="0" applyFont="1" applyFill="1" applyAlignment="1"/>
    <xf numFmtId="0" fontId="44" fillId="0" borderId="1" xfId="0" applyFont="1" applyBorder="1" applyAlignment="1">
      <alignment horizontal="center"/>
    </xf>
    <xf numFmtId="0" fontId="44" fillId="0" borderId="1" xfId="0" applyFont="1" applyFill="1" applyBorder="1" applyAlignment="1">
      <alignment horizontal="center"/>
    </xf>
    <xf numFmtId="3" fontId="44" fillId="0" borderId="0" xfId="0" applyNumberFormat="1" applyFont="1" applyFill="1" applyAlignment="1">
      <alignment horizontal="center"/>
    </xf>
    <xf numFmtId="165" fontId="44" fillId="0" borderId="0" xfId="0" applyNumberFormat="1" applyFont="1" applyFill="1" applyAlignment="1">
      <alignment horizontal="center" vertical="center"/>
    </xf>
    <xf numFmtId="198" fontId="44" fillId="0" borderId="0" xfId="0" applyNumberFormat="1" applyFont="1" applyFill="1" applyAlignment="1">
      <alignment horizontal="center"/>
    </xf>
    <xf numFmtId="3" fontId="44" fillId="0" borderId="1" xfId="0" applyNumberFormat="1" applyFont="1" applyFill="1" applyBorder="1" applyAlignment="1">
      <alignment horizontal="center" vertical="center"/>
    </xf>
    <xf numFmtId="0" fontId="80" fillId="0" borderId="0" xfId="0" applyFont="1" applyBorder="1" applyAlignment="1"/>
    <xf numFmtId="0" fontId="80" fillId="0" borderId="0" xfId="0" applyFont="1" applyBorder="1" applyAlignment="1">
      <alignment horizontal="center"/>
    </xf>
    <xf numFmtId="0" fontId="80" fillId="0" borderId="0" xfId="0" applyFont="1" applyAlignment="1"/>
    <xf numFmtId="0" fontId="80" fillId="0" borderId="0" xfId="0" applyFont="1" applyAlignment="1">
      <alignment horizontal="center"/>
    </xf>
    <xf numFmtId="0" fontId="42" fillId="0" borderId="43" xfId="122" applyFont="1" applyFill="1" applyBorder="1" applyAlignment="1">
      <alignment horizontal="center" vertical="center" wrapText="1"/>
    </xf>
    <xf numFmtId="0" fontId="115" fillId="0" borderId="43" xfId="122" applyFont="1" applyFill="1" applyBorder="1" applyAlignment="1">
      <alignment horizontal="center" vertical="center" wrapText="1"/>
    </xf>
    <xf numFmtId="0" fontId="80" fillId="0" borderId="1" xfId="0" applyFont="1" applyBorder="1" applyAlignment="1"/>
    <xf numFmtId="0" fontId="80" fillId="0" borderId="1" xfId="0" applyFont="1" applyBorder="1" applyAlignment="1">
      <alignment horizontal="center"/>
    </xf>
    <xf numFmtId="0" fontId="42" fillId="0" borderId="8" xfId="122" applyFont="1" applyFill="1" applyBorder="1" applyAlignment="1">
      <alignment horizontal="center" vertical="center" wrapText="1"/>
    </xf>
    <xf numFmtId="0" fontId="115" fillId="0" borderId="52" xfId="122" applyFont="1" applyFill="1" applyBorder="1" applyAlignment="1">
      <alignment vertical="top" wrapText="1"/>
    </xf>
    <xf numFmtId="3" fontId="42" fillId="0" borderId="0" xfId="122" applyNumberFormat="1" applyFont="1" applyBorder="1" applyAlignment="1">
      <alignment horizontal="left" vertical="top" wrapText="1"/>
    </xf>
    <xf numFmtId="3" fontId="42" fillId="0" borderId="0" xfId="122" applyNumberFormat="1" applyFont="1" applyFill="1" applyBorder="1" applyAlignment="1">
      <alignment vertical="top" wrapText="1"/>
    </xf>
    <xf numFmtId="0" fontId="115" fillId="0" borderId="0" xfId="122" applyFont="1" applyFill="1" applyBorder="1" applyAlignment="1">
      <alignment vertical="top" wrapText="1"/>
    </xf>
    <xf numFmtId="0" fontId="42" fillId="0" borderId="1" xfId="122" applyFont="1" applyFill="1" applyBorder="1" applyAlignment="1">
      <alignment horizontal="center" vertical="center" wrapText="1"/>
    </xf>
    <xf numFmtId="0" fontId="42" fillId="0" borderId="0" xfId="122" applyFont="1" applyFill="1" applyBorder="1" applyAlignment="1">
      <alignment vertical="center"/>
    </xf>
    <xf numFmtId="3" fontId="42" fillId="0" borderId="1" xfId="122" applyNumberFormat="1" applyFont="1" applyFill="1" applyBorder="1" applyAlignment="1">
      <alignment vertical="top" wrapText="1"/>
    </xf>
    <xf numFmtId="0" fontId="80" fillId="0" borderId="0" xfId="0" applyFont="1" applyAlignment="1">
      <alignment vertical="center"/>
    </xf>
    <xf numFmtId="0" fontId="118" fillId="0" borderId="0" xfId="0" applyFont="1" applyAlignment="1">
      <alignment vertical="center"/>
    </xf>
    <xf numFmtId="0" fontId="80" fillId="0" borderId="0" xfId="0" applyFont="1" applyAlignment="1">
      <alignment vertical="center" wrapText="1"/>
    </xf>
    <xf numFmtId="0" fontId="118" fillId="0" borderId="0" xfId="0" applyFont="1" applyAlignment="1">
      <alignment vertical="center" wrapText="1"/>
    </xf>
    <xf numFmtId="0" fontId="80" fillId="0" borderId="0" xfId="0" applyFont="1" applyAlignment="1">
      <alignment horizontal="center" vertical="center" wrapText="1"/>
    </xf>
    <xf numFmtId="0" fontId="80" fillId="0" borderId="0" xfId="0" applyFont="1" applyAlignment="1">
      <alignment horizontal="left" vertical="center" indent="1"/>
    </xf>
    <xf numFmtId="0" fontId="80" fillId="0" borderId="0" xfId="0" applyFont="1" applyAlignment="1">
      <alignment horizontal="left" vertical="center" indent="3"/>
    </xf>
    <xf numFmtId="0" fontId="118" fillId="0" borderId="0" xfId="0" applyFont="1"/>
    <xf numFmtId="0" fontId="80" fillId="0" borderId="1" xfId="0" applyFont="1" applyBorder="1" applyAlignment="1">
      <alignment vertical="center" wrapText="1"/>
    </xf>
    <xf numFmtId="0" fontId="118" fillId="0" borderId="1" xfId="0" applyFont="1" applyBorder="1" applyAlignment="1">
      <alignment wrapText="1"/>
    </xf>
    <xf numFmtId="0" fontId="119" fillId="0" borderId="0" xfId="0" applyFont="1" applyBorder="1" applyAlignment="1">
      <alignment vertical="center"/>
    </xf>
    <xf numFmtId="0" fontId="42" fillId="0" borderId="0" xfId="122" applyFont="1" applyBorder="1" applyAlignment="1">
      <alignment vertical="center"/>
    </xf>
    <xf numFmtId="43" fontId="44" fillId="0" borderId="0" xfId="0" applyNumberFormat="1" applyFont="1"/>
    <xf numFmtId="0" fontId="44" fillId="0" borderId="1" xfId="0" applyFont="1" applyBorder="1" applyAlignment="1">
      <alignment horizontal="left" indent="1"/>
    </xf>
    <xf numFmtId="0" fontId="44" fillId="0" borderId="0" xfId="0" applyFont="1" applyAlignment="1">
      <alignment horizontal="center" vertical="center"/>
    </xf>
    <xf numFmtId="0" fontId="80" fillId="0" borderId="0" xfId="0" applyFont="1" applyBorder="1" applyAlignment="1">
      <alignment horizontal="center" vertical="center" wrapText="1"/>
    </xf>
    <xf numFmtId="0" fontId="80" fillId="0" borderId="14" xfId="0" applyFont="1" applyBorder="1" applyAlignment="1">
      <alignment horizontal="center" wrapText="1"/>
    </xf>
    <xf numFmtId="0" fontId="80" fillId="0" borderId="0" xfId="0" applyFont="1" applyBorder="1" applyAlignment="1">
      <alignment vertical="center" wrapText="1"/>
    </xf>
    <xf numFmtId="0" fontId="80" fillId="0" borderId="14" xfId="0" applyFont="1" applyBorder="1" applyAlignment="1">
      <alignment horizontal="left" wrapText="1"/>
    </xf>
    <xf numFmtId="3" fontId="42" fillId="0" borderId="14" xfId="122" applyNumberFormat="1" applyFont="1" applyBorder="1"/>
    <xf numFmtId="0" fontId="80" fillId="0" borderId="14" xfId="0" applyFont="1" applyBorder="1" applyAlignment="1">
      <alignment horizontal="center" vertical="center" wrapText="1"/>
    </xf>
    <xf numFmtId="0" fontId="80" fillId="0" borderId="0" xfId="0" applyFont="1" applyFill="1" applyBorder="1" applyAlignment="1">
      <alignment horizontal="center" vertical="center" wrapText="1"/>
    </xf>
    <xf numFmtId="0" fontId="80" fillId="0" borderId="14" xfId="0" applyFont="1" applyBorder="1" applyAlignment="1">
      <alignment horizontal="left" wrapText="1" indent="2"/>
    </xf>
    <xf numFmtId="0" fontId="115" fillId="0" borderId="1" xfId="122" applyFont="1" applyFill="1" applyBorder="1" applyAlignment="1">
      <alignment horizontal="center" vertical="center" wrapText="1"/>
    </xf>
    <xf numFmtId="0" fontId="80" fillId="0" borderId="1" xfId="0" applyFont="1" applyBorder="1" applyAlignment="1">
      <alignment horizontal="center" vertical="center" wrapText="1"/>
    </xf>
    <xf numFmtId="3" fontId="42" fillId="0" borderId="60" xfId="122" applyNumberFormat="1" applyFont="1" applyBorder="1"/>
    <xf numFmtId="0" fontId="80" fillId="0" borderId="60" xfId="0" applyFont="1" applyBorder="1" applyAlignment="1">
      <alignment horizontal="left" vertical="center" wrapText="1"/>
    </xf>
    <xf numFmtId="0" fontId="8" fillId="0" borderId="59" xfId="0" applyFont="1" applyBorder="1" applyAlignment="1">
      <alignment wrapText="1"/>
    </xf>
    <xf numFmtId="0" fontId="8" fillId="0" borderId="43" xfId="0" applyFont="1" applyBorder="1" applyAlignment="1">
      <alignment horizontal="center" vertical="center" wrapText="1"/>
    </xf>
    <xf numFmtId="0" fontId="8" fillId="0" borderId="60" xfId="0" applyFont="1" applyBorder="1" applyAlignment="1">
      <alignment wrapText="1"/>
    </xf>
    <xf numFmtId="0" fontId="8" fillId="0" borderId="1" xfId="0" applyFont="1" applyBorder="1" applyAlignment="1">
      <alignment horizontal="center" vertical="center" wrapText="1"/>
    </xf>
    <xf numFmtId="0" fontId="109" fillId="8" borderId="0" xfId="159" applyNumberFormat="1" applyFont="1" applyFill="1" applyBorder="1" applyAlignment="1">
      <alignment horizontal="center"/>
    </xf>
    <xf numFmtId="0" fontId="70" fillId="0" borderId="0" xfId="0" applyFont="1" applyBorder="1" applyAlignment="1">
      <alignment horizontal="center"/>
    </xf>
    <xf numFmtId="0" fontId="115" fillId="0" borderId="2" xfId="122" applyFont="1" applyFill="1" applyBorder="1" applyAlignment="1">
      <alignment vertical="top" wrapText="1"/>
    </xf>
    <xf numFmtId="0" fontId="80" fillId="0" borderId="1" xfId="0" applyFont="1" applyBorder="1" applyAlignment="1">
      <alignment horizontal="center" vertical="center"/>
    </xf>
    <xf numFmtId="0" fontId="80" fillId="0" borderId="0" xfId="0" applyFont="1" applyBorder="1" applyAlignment="1">
      <alignment vertical="center"/>
    </xf>
    <xf numFmtId="165" fontId="80" fillId="0" borderId="0" xfId="0" applyNumberFormat="1" applyFont="1" applyAlignment="1">
      <alignment horizontal="center" vertical="center"/>
    </xf>
    <xf numFmtId="165" fontId="80" fillId="0" borderId="1" xfId="0" applyNumberFormat="1" applyFont="1" applyBorder="1" applyAlignment="1">
      <alignment horizontal="center" vertical="center"/>
    </xf>
    <xf numFmtId="165" fontId="80" fillId="0" borderId="1" xfId="0" applyNumberFormat="1" applyFont="1" applyFill="1" applyBorder="1" applyAlignment="1">
      <alignment horizontal="center" vertical="center"/>
    </xf>
    <xf numFmtId="0" fontId="8" fillId="8" borderId="1" xfId="45" applyFont="1" applyFill="1" applyBorder="1" applyAlignment="1">
      <alignment horizontal="center" vertical="center"/>
    </xf>
    <xf numFmtId="0" fontId="80" fillId="8" borderId="1" xfId="45" applyFont="1" applyFill="1" applyBorder="1" applyAlignment="1">
      <alignment horizontal="center" vertical="center"/>
    </xf>
    <xf numFmtId="165" fontId="80" fillId="0" borderId="0" xfId="0" applyNumberFormat="1" applyFont="1" applyBorder="1" applyAlignment="1">
      <alignment horizontal="center" vertical="center"/>
    </xf>
    <xf numFmtId="165" fontId="8" fillId="0" borderId="43" xfId="0" applyNumberFormat="1" applyFont="1" applyBorder="1" applyAlignment="1">
      <alignment horizontal="center" vertical="center"/>
    </xf>
    <xf numFmtId="0" fontId="119" fillId="0" borderId="0" xfId="0" applyFont="1" applyBorder="1" applyAlignment="1">
      <alignment horizontal="right" vertical="center"/>
    </xf>
    <xf numFmtId="0" fontId="44" fillId="0" borderId="0" xfId="0" applyFont="1" applyFill="1"/>
    <xf numFmtId="0" fontId="8" fillId="0" borderId="0" xfId="0" applyFont="1" applyFill="1" applyBorder="1" applyAlignment="1">
      <alignment vertical="center" wrapText="1"/>
    </xf>
    <xf numFmtId="0" fontId="125" fillId="0" borderId="0" xfId="202" applyFont="1"/>
    <xf numFmtId="0" fontId="124" fillId="0" borderId="1" xfId="0" applyFont="1" applyBorder="1" applyAlignment="1"/>
    <xf numFmtId="0" fontId="0" fillId="0" borderId="1" xfId="0" applyBorder="1"/>
    <xf numFmtId="0" fontId="37" fillId="20" borderId="61" xfId="0" applyFont="1" applyFill="1" applyBorder="1" applyAlignment="1">
      <alignment horizontal="center" vertical="center"/>
    </xf>
    <xf numFmtId="0" fontId="37" fillId="20" borderId="62" xfId="0" applyFont="1" applyFill="1" applyBorder="1" applyAlignment="1">
      <alignment horizontal="center" vertical="center"/>
    </xf>
    <xf numFmtId="173" fontId="44" fillId="0" borderId="1" xfId="0" applyNumberFormat="1" applyFont="1" applyFill="1" applyBorder="1" applyAlignment="1">
      <alignment horizontal="center" vertical="center"/>
    </xf>
    <xf numFmtId="165" fontId="44" fillId="8" borderId="0" xfId="0" applyNumberFormat="1" applyFont="1" applyFill="1" applyBorder="1" applyAlignment="1">
      <alignment horizontal="center"/>
    </xf>
    <xf numFmtId="165" fontId="44" fillId="8" borderId="1" xfId="0" applyNumberFormat="1" applyFont="1" applyFill="1" applyBorder="1" applyAlignment="1">
      <alignment horizontal="center"/>
    </xf>
    <xf numFmtId="2" fontId="15" fillId="0" borderId="0" xfId="0" applyNumberFormat="1" applyFont="1" applyFill="1" applyBorder="1"/>
    <xf numFmtId="200" fontId="72" fillId="0" borderId="0" xfId="159" applyNumberFormat="1" applyFont="1" applyFill="1" applyBorder="1" applyAlignment="1">
      <alignment horizontal="right" vertical="center"/>
    </xf>
    <xf numFmtId="200" fontId="72" fillId="0" borderId="0" xfId="159" applyNumberFormat="1" applyFont="1" applyFill="1" applyBorder="1" applyAlignment="1">
      <alignment horizontal="right" vertical="center" wrapText="1"/>
    </xf>
    <xf numFmtId="200" fontId="63" fillId="0" borderId="0" xfId="159" applyNumberFormat="1" applyFont="1" applyFill="1" applyBorder="1" applyAlignment="1">
      <alignment horizontal="right" vertical="center" wrapText="1"/>
    </xf>
    <xf numFmtId="0" fontId="117" fillId="0" borderId="0" xfId="122" applyFont="1" applyFill="1" applyBorder="1" applyAlignment="1">
      <alignment horizontal="right"/>
    </xf>
    <xf numFmtId="0" fontId="10" fillId="0" borderId="55" xfId="0" applyFont="1" applyFill="1" applyBorder="1" applyAlignment="1">
      <alignment vertical="center" wrapText="1"/>
    </xf>
    <xf numFmtId="0" fontId="10" fillId="0" borderId="55" xfId="0" applyFont="1" applyBorder="1" applyAlignment="1">
      <alignment vertical="center" wrapText="1"/>
    </xf>
    <xf numFmtId="0" fontId="10" fillId="0" borderId="55" xfId="0" applyFont="1" applyFill="1" applyBorder="1" applyAlignment="1">
      <alignment horizontal="left" vertical="center" wrapText="1"/>
    </xf>
    <xf numFmtId="0" fontId="15" fillId="0" borderId="55" xfId="0" applyFont="1" applyFill="1" applyBorder="1" applyAlignment="1">
      <alignment horizontal="left" vertical="center" wrapText="1"/>
    </xf>
    <xf numFmtId="0" fontId="15" fillId="0" borderId="55" xfId="0" applyFont="1" applyFill="1" applyBorder="1" applyAlignment="1">
      <alignment vertical="center" wrapText="1"/>
    </xf>
    <xf numFmtId="0" fontId="9" fillId="0" borderId="55" xfId="0" applyFont="1" applyFill="1" applyBorder="1" applyAlignment="1">
      <alignment horizontal="center" vertical="center"/>
    </xf>
    <xf numFmtId="0" fontId="43" fillId="0" borderId="55" xfId="0" applyFont="1" applyFill="1" applyBorder="1" applyAlignment="1">
      <alignment horizontal="left" vertical="center" wrapText="1"/>
    </xf>
    <xf numFmtId="0" fontId="10" fillId="0" borderId="55" xfId="0" applyFont="1" applyFill="1" applyBorder="1" applyAlignment="1">
      <alignment horizontal="justify" vertical="center" wrapText="1"/>
    </xf>
    <xf numFmtId="0" fontId="10" fillId="0" borderId="55" xfId="0" applyFont="1" applyBorder="1" applyAlignment="1">
      <alignment vertical="center"/>
    </xf>
    <xf numFmtId="0" fontId="15" fillId="0" borderId="55" xfId="0" applyFont="1" applyBorder="1" applyAlignment="1">
      <alignment vertical="center" wrapText="1"/>
    </xf>
    <xf numFmtId="0" fontId="10" fillId="0" borderId="55" xfId="0" applyFont="1" applyBorder="1" applyAlignment="1">
      <alignment wrapText="1"/>
    </xf>
    <xf numFmtId="165" fontId="80" fillId="0" borderId="0" xfId="0" applyNumberFormat="1" applyFont="1" applyFill="1" applyAlignment="1">
      <alignment horizontal="center"/>
    </xf>
    <xf numFmtId="165" fontId="80" fillId="0" borderId="1" xfId="0" applyNumberFormat="1" applyFont="1" applyFill="1" applyBorder="1" applyAlignment="1">
      <alignment horizontal="center"/>
    </xf>
    <xf numFmtId="173" fontId="80" fillId="0" borderId="0" xfId="0" applyNumberFormat="1" applyFont="1" applyFill="1" applyAlignment="1">
      <alignment horizontal="center"/>
    </xf>
    <xf numFmtId="0" fontId="43" fillId="0" borderId="55" xfId="0" applyFont="1" applyFill="1" applyBorder="1" applyAlignment="1">
      <alignment horizontal="center" vertical="center"/>
    </xf>
    <xf numFmtId="3" fontId="42" fillId="0" borderId="0" xfId="122" applyNumberFormat="1" applyFont="1" applyFill="1" applyBorder="1" applyAlignment="1">
      <alignment horizontal="center" vertical="top" wrapText="1"/>
    </xf>
    <xf numFmtId="173" fontId="42" fillId="0" borderId="0" xfId="122" applyNumberFormat="1" applyFont="1" applyFill="1" applyBorder="1" applyAlignment="1">
      <alignment horizontal="center" vertical="top" wrapText="1"/>
    </xf>
    <xf numFmtId="0" fontId="116" fillId="0" borderId="0" xfId="107" applyFont="1" applyFill="1"/>
    <xf numFmtId="3" fontId="42" fillId="0" borderId="1" xfId="122" applyNumberFormat="1" applyFont="1" applyFill="1" applyBorder="1" applyAlignment="1">
      <alignment horizontal="center" vertical="top" wrapText="1"/>
    </xf>
    <xf numFmtId="173" fontId="42" fillId="0" borderId="1" xfId="122" applyNumberFormat="1" applyFont="1" applyFill="1" applyBorder="1" applyAlignment="1">
      <alignment horizontal="center" vertical="top" wrapText="1"/>
    </xf>
    <xf numFmtId="186" fontId="8" fillId="0" borderId="43" xfId="97" applyNumberFormat="1" applyFont="1" applyFill="1" applyBorder="1" applyAlignment="1">
      <alignment horizontal="center" vertical="center" wrapText="1"/>
    </xf>
    <xf numFmtId="192" fontId="119" fillId="0" borderId="0" xfId="160" applyNumberFormat="1" applyFont="1" applyFill="1" applyBorder="1" applyAlignment="1">
      <alignment horizontal="center" vertical="center" wrapText="1"/>
    </xf>
    <xf numFmtId="186" fontId="80" fillId="0" borderId="0" xfId="97" applyNumberFormat="1" applyFont="1" applyFill="1" applyBorder="1" applyAlignment="1">
      <alignment horizontal="center" vertical="center" wrapText="1"/>
    </xf>
    <xf numFmtId="186" fontId="80" fillId="0" borderId="1" xfId="97" applyNumberFormat="1" applyFont="1" applyFill="1" applyBorder="1" applyAlignment="1">
      <alignment horizontal="center" vertical="center" wrapText="1"/>
    </xf>
    <xf numFmtId="186" fontId="80" fillId="0" borderId="0" xfId="160" applyNumberFormat="1" applyFont="1" applyFill="1" applyBorder="1" applyAlignment="1">
      <alignment horizontal="center" vertical="center" wrapText="1"/>
    </xf>
    <xf numFmtId="192" fontId="8" fillId="0" borderId="43" xfId="97" applyNumberFormat="1" applyFont="1" applyFill="1" applyBorder="1" applyAlignment="1">
      <alignment horizontal="center" vertical="center" wrapText="1"/>
    </xf>
    <xf numFmtId="192" fontId="80" fillId="0" borderId="0" xfId="97" applyNumberFormat="1" applyFont="1" applyFill="1" applyBorder="1" applyAlignment="1">
      <alignment horizontal="center" vertical="center" wrapText="1"/>
    </xf>
    <xf numFmtId="192" fontId="80" fillId="0" borderId="1" xfId="97" applyNumberFormat="1" applyFont="1" applyFill="1" applyBorder="1" applyAlignment="1">
      <alignment horizontal="center" vertical="center" wrapText="1"/>
    </xf>
    <xf numFmtId="192" fontId="8" fillId="0" borderId="1" xfId="97" applyNumberFormat="1" applyFont="1" applyFill="1" applyBorder="1" applyAlignment="1">
      <alignment horizontal="center" vertical="center" wrapText="1"/>
    </xf>
    <xf numFmtId="192" fontId="80" fillId="0" borderId="0" xfId="160" applyNumberFormat="1" applyFont="1" applyFill="1" applyBorder="1" applyAlignment="1">
      <alignment horizontal="center" vertical="center" wrapText="1"/>
    </xf>
    <xf numFmtId="186" fontId="119" fillId="0" borderId="0" xfId="160" applyNumberFormat="1" applyFont="1" applyFill="1" applyBorder="1" applyAlignment="1">
      <alignment horizontal="center" vertical="center" wrapText="1"/>
    </xf>
    <xf numFmtId="186" fontId="8" fillId="0" borderId="1" xfId="97" applyNumberFormat="1" applyFont="1" applyFill="1" applyBorder="1" applyAlignment="1">
      <alignment horizontal="center" vertical="center" wrapText="1"/>
    </xf>
    <xf numFmtId="186" fontId="8" fillId="0" borderId="43" xfId="97" applyNumberFormat="1" applyFont="1" applyFill="1" applyBorder="1" applyAlignment="1">
      <alignment horizontal="right" vertical="center" wrapText="1"/>
    </xf>
    <xf numFmtId="186" fontId="80" fillId="0" borderId="0" xfId="97" applyNumberFormat="1" applyFont="1" applyFill="1" applyBorder="1" applyAlignment="1">
      <alignment horizontal="right" vertical="center" wrapText="1"/>
    </xf>
    <xf numFmtId="194" fontId="80" fillId="0" borderId="0" xfId="97" applyNumberFormat="1" applyFont="1" applyFill="1" applyBorder="1" applyAlignment="1">
      <alignment horizontal="right" vertical="center" wrapText="1"/>
    </xf>
    <xf numFmtId="186" fontId="80" fillId="0" borderId="1" xfId="97" applyNumberFormat="1" applyFont="1" applyFill="1" applyBorder="1" applyAlignment="1">
      <alignment horizontal="right" vertical="center" wrapText="1"/>
    </xf>
    <xf numFmtId="192" fontId="8" fillId="0" borderId="43" xfId="97" applyNumberFormat="1" applyFont="1" applyFill="1" applyBorder="1" applyAlignment="1">
      <alignment horizontal="right" vertical="center" wrapText="1"/>
    </xf>
    <xf numFmtId="192" fontId="80" fillId="0" borderId="0" xfId="97" applyNumberFormat="1" applyFont="1" applyFill="1" applyBorder="1" applyAlignment="1">
      <alignment horizontal="right" vertical="center" wrapText="1"/>
    </xf>
    <xf numFmtId="187" fontId="80" fillId="0" borderId="0" xfId="97" applyNumberFormat="1" applyFont="1" applyFill="1" applyBorder="1" applyAlignment="1">
      <alignment horizontal="right" vertical="center" wrapText="1"/>
    </xf>
    <xf numFmtId="192" fontId="80" fillId="0" borderId="1" xfId="97" applyNumberFormat="1" applyFont="1" applyFill="1" applyBorder="1" applyAlignment="1">
      <alignment horizontal="right" vertical="center" wrapText="1"/>
    </xf>
    <xf numFmtId="0" fontId="119" fillId="0" borderId="0" xfId="0" applyFont="1" applyFill="1" applyBorder="1" applyAlignment="1">
      <alignment vertical="center"/>
    </xf>
    <xf numFmtId="192" fontId="0" fillId="0" borderId="0" xfId="0" applyNumberFormat="1" applyFill="1"/>
    <xf numFmtId="0" fontId="8" fillId="0" borderId="59" xfId="0" applyFont="1" applyFill="1" applyBorder="1" applyAlignment="1">
      <alignment wrapText="1"/>
    </xf>
    <xf numFmtId="0" fontId="8" fillId="0" borderId="43" xfId="0" applyFont="1" applyFill="1" applyBorder="1" applyAlignment="1">
      <alignment horizontal="center" vertical="center" wrapText="1"/>
    </xf>
    <xf numFmtId="0" fontId="80" fillId="0" borderId="14" xfId="0" applyFont="1" applyFill="1" applyBorder="1" applyAlignment="1">
      <alignment horizontal="center" wrapText="1"/>
    </xf>
    <xf numFmtId="0" fontId="80" fillId="0" borderId="0" xfId="0" applyFont="1" applyFill="1" applyBorder="1" applyAlignment="1">
      <alignment vertical="center" wrapText="1"/>
    </xf>
    <xf numFmtId="0" fontId="80" fillId="0" borderId="14" xfId="0" applyFont="1" applyFill="1" applyBorder="1" applyAlignment="1">
      <alignment horizontal="left" wrapText="1"/>
    </xf>
    <xf numFmtId="3" fontId="42" fillId="0" borderId="60" xfId="122" applyNumberFormat="1" applyFont="1" applyFill="1" applyBorder="1"/>
    <xf numFmtId="0" fontId="80" fillId="0" borderId="1" xfId="0" applyFont="1" applyFill="1" applyBorder="1" applyAlignment="1">
      <alignment horizontal="center" vertical="center" wrapText="1"/>
    </xf>
    <xf numFmtId="0" fontId="80" fillId="0" borderId="14" xfId="0" applyFont="1" applyFill="1" applyBorder="1" applyAlignment="1">
      <alignment horizontal="center" vertical="center" wrapText="1"/>
    </xf>
    <xf numFmtId="0" fontId="80" fillId="0" borderId="14" xfId="0" applyFont="1" applyFill="1" applyBorder="1" applyAlignment="1">
      <alignment horizontal="left" wrapText="1" indent="2"/>
    </xf>
    <xf numFmtId="0" fontId="80" fillId="0" borderId="60" xfId="0" applyFont="1" applyFill="1" applyBorder="1" applyAlignment="1">
      <alignment horizontal="left" wrapText="1"/>
    </xf>
    <xf numFmtId="0" fontId="44" fillId="0" borderId="2" xfId="0" applyFont="1" applyFill="1" applyBorder="1" applyAlignment="1">
      <alignment horizontal="center"/>
    </xf>
    <xf numFmtId="0" fontId="8" fillId="0" borderId="0" xfId="0" applyFont="1" applyFill="1" applyBorder="1" applyAlignment="1">
      <alignment horizontal="center" vertical="center" wrapText="1"/>
    </xf>
    <xf numFmtId="0" fontId="83" fillId="0" borderId="0" xfId="0" applyFont="1" applyFill="1" applyBorder="1" applyAlignment="1">
      <alignment horizontal="center" vertical="center" wrapText="1"/>
    </xf>
    <xf numFmtId="0" fontId="87" fillId="0" borderId="0" xfId="0" applyFont="1" applyFill="1" applyBorder="1" applyAlignment="1">
      <alignment vertical="center" wrapText="1"/>
    </xf>
    <xf numFmtId="0" fontId="104" fillId="0" borderId="0" xfId="0" applyFont="1" applyFill="1" applyBorder="1" applyAlignment="1">
      <alignment vertical="center"/>
    </xf>
    <xf numFmtId="165" fontId="80" fillId="0" borderId="0" xfId="0" applyNumberFormat="1" applyFont="1" applyFill="1" applyAlignment="1">
      <alignment horizontal="center" vertical="center" wrapText="1"/>
    </xf>
    <xf numFmtId="165" fontId="80" fillId="0" borderId="0" xfId="0" applyNumberFormat="1" applyFont="1" applyFill="1" applyAlignment="1">
      <alignment horizontal="center" vertical="center"/>
    </xf>
    <xf numFmtId="3" fontId="44" fillId="0" borderId="0" xfId="0" applyNumberFormat="1" applyFont="1" applyFill="1" applyBorder="1" applyAlignment="1">
      <alignment horizontal="center" vertical="center" wrapText="1"/>
    </xf>
    <xf numFmtId="165" fontId="44" fillId="0" borderId="0" xfId="0" applyNumberFormat="1" applyFont="1" applyFill="1" applyBorder="1" applyAlignment="1">
      <alignment horizontal="center" vertical="center" wrapText="1"/>
    </xf>
    <xf numFmtId="1" fontId="44" fillId="0" borderId="0"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1" fontId="44" fillId="0" borderId="1" xfId="0" applyNumberFormat="1" applyFont="1" applyFill="1" applyBorder="1" applyAlignment="1">
      <alignment horizontal="center" vertical="center" wrapText="1"/>
    </xf>
    <xf numFmtId="0" fontId="70" fillId="0" borderId="0" xfId="0" applyFont="1" applyFill="1"/>
    <xf numFmtId="201" fontId="107" fillId="0" borderId="0" xfId="0" applyNumberFormat="1" applyFont="1" applyFill="1" applyBorder="1" applyAlignment="1">
      <alignment horizontal="right"/>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5"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58" xfId="0" applyFont="1" applyBorder="1" applyAlignment="1">
      <alignment vertical="center" wrapText="1"/>
    </xf>
    <xf numFmtId="0" fontId="10" fillId="0" borderId="58" xfId="0" applyFont="1" applyBorder="1" applyAlignment="1">
      <alignment horizontal="center" vertical="center" wrapText="1"/>
    </xf>
    <xf numFmtId="0" fontId="15" fillId="0" borderId="58"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8" xfId="0" applyFont="1" applyBorder="1" applyAlignment="1">
      <alignment vertical="center" wrapText="1"/>
    </xf>
    <xf numFmtId="0" fontId="15" fillId="0" borderId="1" xfId="0" applyFont="1" applyBorder="1" applyAlignment="1">
      <alignment horizontal="center" vertical="center" wrapText="1"/>
    </xf>
    <xf numFmtId="0" fontId="9" fillId="0" borderId="43" xfId="0" applyFont="1" applyBorder="1" applyAlignment="1">
      <alignment vertical="center" wrapText="1"/>
    </xf>
    <xf numFmtId="0" fontId="14" fillId="0" borderId="0" xfId="0" applyFont="1" applyAlignment="1">
      <alignment horizontal="center" vertical="center" wrapText="1"/>
    </xf>
    <xf numFmtId="0" fontId="15" fillId="0" borderId="43"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26" fillId="0" borderId="2" xfId="0" applyFont="1" applyBorder="1" applyAlignment="1">
      <alignment vertical="center" wrapText="1"/>
    </xf>
    <xf numFmtId="0" fontId="126" fillId="0" borderId="2" xfId="0" applyFont="1" applyBorder="1" applyAlignment="1">
      <alignment horizontal="right" vertical="center" wrapText="1"/>
    </xf>
    <xf numFmtId="0" fontId="12" fillId="0" borderId="0" xfId="0" applyFont="1" applyAlignment="1">
      <alignment horizontal="justify" vertical="center"/>
    </xf>
    <xf numFmtId="0" fontId="80" fillId="0" borderId="0" xfId="0" applyFont="1" applyBorder="1" applyAlignment="1">
      <alignment vertical="center"/>
    </xf>
    <xf numFmtId="0" fontId="8" fillId="8" borderId="2" xfId="45" applyFont="1" applyFill="1" applyBorder="1" applyAlignment="1">
      <alignment horizontal="center" vertical="center"/>
    </xf>
    <xf numFmtId="165" fontId="80" fillId="8" borderId="1" xfId="0" applyNumberFormat="1" applyFont="1" applyFill="1" applyBorder="1" applyAlignment="1">
      <alignment horizontal="center" vertical="center" wrapText="1"/>
    </xf>
    <xf numFmtId="165" fontId="80" fillId="8" borderId="0" xfId="0" applyNumberFormat="1" applyFont="1" applyFill="1" applyAlignment="1">
      <alignment horizontal="center" vertical="center" wrapText="1"/>
    </xf>
    <xf numFmtId="165" fontId="44" fillId="0" borderId="2" xfId="0" applyNumberFormat="1" applyFont="1" applyBorder="1" applyAlignment="1"/>
    <xf numFmtId="0" fontId="44" fillId="0" borderId="0" xfId="0" applyFont="1" applyFill="1" applyAlignment="1"/>
    <xf numFmtId="0" fontId="80" fillId="0" borderId="2" xfId="0" applyFont="1" applyBorder="1" applyAlignment="1">
      <alignment vertical="center"/>
    </xf>
    <xf numFmtId="0" fontId="8" fillId="8" borderId="2" xfId="45" applyFont="1" applyFill="1" applyBorder="1" applyAlignment="1">
      <alignment vertical="center"/>
    </xf>
    <xf numFmtId="0" fontId="8" fillId="8" borderId="1" xfId="45" applyFont="1" applyFill="1" applyBorder="1" applyAlignment="1">
      <alignment vertical="center"/>
    </xf>
    <xf numFmtId="0" fontId="80" fillId="8" borderId="1" xfId="45" applyFont="1" applyFill="1" applyBorder="1" applyAlignment="1">
      <alignment vertical="center"/>
    </xf>
    <xf numFmtId="0" fontId="8" fillId="0" borderId="43" xfId="0" applyFont="1" applyBorder="1" applyAlignment="1">
      <alignment vertical="center"/>
    </xf>
    <xf numFmtId="165" fontId="44" fillId="9" borderId="0" xfId="0" applyNumberFormat="1" applyFont="1" applyFill="1" applyAlignment="1"/>
    <xf numFmtId="0" fontId="10" fillId="0" borderId="55" xfId="0" applyFont="1" applyBorder="1" applyAlignment="1">
      <alignment horizontal="center" vertical="center" wrapText="1"/>
    </xf>
    <xf numFmtId="0" fontId="10" fillId="0" borderId="55" xfId="0" applyFont="1" applyFill="1" applyBorder="1" applyAlignment="1">
      <alignment horizontal="center" vertical="center"/>
    </xf>
    <xf numFmtId="0" fontId="15" fillId="0" borderId="55" xfId="0" applyFont="1" applyBorder="1" applyAlignment="1">
      <alignment horizontal="center" vertical="center"/>
    </xf>
    <xf numFmtId="2" fontId="9" fillId="0" borderId="0" xfId="0" applyNumberFormat="1" applyFont="1" applyAlignment="1">
      <alignment horizontal="center" vertical="center" wrapText="1"/>
    </xf>
    <xf numFmtId="0" fontId="72" fillId="0" borderId="21" xfId="160" applyFont="1" applyBorder="1" applyAlignment="1">
      <alignment horizontal="center" vertical="center" wrapText="1"/>
    </xf>
    <xf numFmtId="0" fontId="72" fillId="0" borderId="22" xfId="160" applyFont="1" applyBorder="1" applyAlignment="1">
      <alignment horizontal="center" vertical="center" wrapText="1"/>
    </xf>
    <xf numFmtId="0" fontId="72" fillId="0" borderId="23" xfId="160" applyFont="1" applyBorder="1" applyAlignment="1">
      <alignment horizontal="center" vertical="center" wrapText="1"/>
    </xf>
    <xf numFmtId="0" fontId="54" fillId="0" borderId="0" xfId="160" applyFont="1" applyBorder="1" applyAlignment="1">
      <alignment horizontal="left" vertical="center" wrapText="1"/>
    </xf>
    <xf numFmtId="0" fontId="51" fillId="0" borderId="0" xfId="160" applyFont="1" applyBorder="1" applyAlignment="1">
      <alignment vertical="center" wrapText="1"/>
    </xf>
    <xf numFmtId="0" fontId="51" fillId="0" borderId="19" xfId="160" applyFont="1" applyBorder="1" applyAlignment="1">
      <alignment horizontal="center" vertical="center" wrapText="1"/>
    </xf>
    <xf numFmtId="0" fontId="43" fillId="0" borderId="14" xfId="0" applyFont="1" applyFill="1" applyBorder="1" applyAlignment="1">
      <alignment horizontal="left" vertical="center"/>
    </xf>
    <xf numFmtId="0" fontId="0" fillId="0" borderId="0" xfId="0" applyFill="1" applyBorder="1" applyAlignment="1">
      <alignment horizontal="left" vertical="center"/>
    </xf>
    <xf numFmtId="0" fontId="45" fillId="0" borderId="12" xfId="0" applyFont="1" applyFill="1" applyBorder="1" applyAlignment="1">
      <alignment horizontal="left" vertical="center"/>
    </xf>
    <xf numFmtId="0" fontId="100" fillId="0" borderId="8" xfId="0" applyFont="1" applyFill="1" applyBorder="1" applyAlignment="1">
      <alignment horizontal="left" vertical="center"/>
    </xf>
    <xf numFmtId="0" fontId="45" fillId="15" borderId="21" xfId="0" applyFont="1" applyFill="1" applyBorder="1" applyAlignment="1">
      <alignment vertical="center"/>
    </xf>
    <xf numFmtId="0" fontId="0" fillId="0" borderId="3" xfId="0" applyBorder="1" applyAlignment="1">
      <alignment vertical="center"/>
    </xf>
    <xf numFmtId="0" fontId="101" fillId="0" borderId="2" xfId="0" applyFont="1" applyBorder="1" applyAlignment="1">
      <alignment vertical="center"/>
    </xf>
    <xf numFmtId="0" fontId="43" fillId="0" borderId="14" xfId="0" applyFont="1" applyFill="1" applyBorder="1" applyAlignment="1">
      <alignment horizontal="left" vertical="center" wrapText="1"/>
    </xf>
    <xf numFmtId="0" fontId="35" fillId="0" borderId="14" xfId="0" applyFont="1" applyFill="1" applyBorder="1" applyAlignment="1">
      <alignment horizontal="left" vertical="center"/>
    </xf>
    <xf numFmtId="0" fontId="99" fillId="0" borderId="0" xfId="0" applyFont="1" applyFill="1" applyBorder="1" applyAlignment="1">
      <alignment horizontal="left" vertical="center"/>
    </xf>
    <xf numFmtId="0" fontId="93" fillId="2" borderId="2" xfId="0" applyFont="1" applyFill="1" applyBorder="1" applyAlignment="1">
      <alignment horizontal="center" vertical="center"/>
    </xf>
    <xf numFmtId="0" fontId="93" fillId="2" borderId="1" xfId="0" applyFont="1" applyFill="1" applyBorder="1" applyAlignment="1">
      <alignment horizontal="center" vertical="center"/>
    </xf>
    <xf numFmtId="0" fontId="93" fillId="2" borderId="51" xfId="0" applyFont="1" applyFill="1" applyBorder="1" applyAlignment="1">
      <alignment horizontal="center" vertical="center"/>
    </xf>
    <xf numFmtId="0" fontId="93" fillId="2" borderId="47" xfId="0" applyFont="1" applyFill="1" applyBorder="1" applyAlignment="1">
      <alignment horizontal="center" vertical="center"/>
    </xf>
    <xf numFmtId="0" fontId="45" fillId="0" borderId="53" xfId="0" applyFont="1" applyBorder="1" applyAlignment="1">
      <alignment horizontal="center" vertical="center"/>
    </xf>
    <xf numFmtId="0" fontId="94" fillId="0" borderId="52" xfId="0" applyFont="1" applyBorder="1" applyAlignment="1">
      <alignment horizontal="center" vertical="center"/>
    </xf>
    <xf numFmtId="0" fontId="0" fillId="0" borderId="52" xfId="0" applyBorder="1" applyAlignment="1">
      <alignment vertical="center"/>
    </xf>
    <xf numFmtId="0" fontId="43" fillId="0" borderId="53" xfId="0" applyFont="1" applyFill="1" applyBorder="1" applyAlignment="1">
      <alignment horizontal="left" vertical="center"/>
    </xf>
    <xf numFmtId="0" fontId="0" fillId="0" borderId="52" xfId="0" applyFill="1" applyBorder="1" applyAlignment="1">
      <alignment horizontal="left" vertical="center"/>
    </xf>
    <xf numFmtId="0" fontId="43" fillId="0" borderId="12" xfId="0" applyFont="1" applyFill="1" applyBorder="1" applyAlignment="1">
      <alignment horizontal="left" vertical="center"/>
    </xf>
    <xf numFmtId="0" fontId="0" fillId="0" borderId="8" xfId="0" applyFill="1" applyBorder="1" applyAlignment="1">
      <alignment horizontal="left" vertical="center"/>
    </xf>
    <xf numFmtId="0" fontId="16" fillId="11" borderId="31" xfId="45" applyFont="1" applyFill="1" applyBorder="1" applyAlignment="1">
      <alignment horizontal="left" vertical="center"/>
    </xf>
    <xf numFmtId="0" fontId="16" fillId="11" borderId="30" xfId="45" applyFont="1" applyFill="1" applyBorder="1" applyAlignment="1">
      <alignment horizontal="left" vertical="center"/>
    </xf>
    <xf numFmtId="0" fontId="16" fillId="11" borderId="32" xfId="45" applyFont="1" applyFill="1" applyBorder="1" applyAlignment="1">
      <alignment horizontal="left" vertical="center"/>
    </xf>
    <xf numFmtId="0" fontId="49" fillId="0" borderId="0" xfId="0" applyFont="1" applyFill="1" applyBorder="1" applyAlignment="1">
      <alignment horizontal="left" vertical="top" wrapText="1"/>
    </xf>
    <xf numFmtId="0" fontId="37" fillId="11" borderId="35" xfId="45" applyFont="1" applyFill="1" applyBorder="1" applyAlignment="1">
      <alignment horizontal="left" vertical="center"/>
    </xf>
    <xf numFmtId="0" fontId="37" fillId="11" borderId="36" xfId="45" applyFont="1" applyFill="1" applyBorder="1" applyAlignment="1">
      <alignment horizontal="left" vertical="center"/>
    </xf>
    <xf numFmtId="0" fontId="7" fillId="2" borderId="50" xfId="0" applyFont="1" applyFill="1" applyBorder="1" applyAlignment="1">
      <alignment vertical="center"/>
    </xf>
    <xf numFmtId="0" fontId="7" fillId="2" borderId="51" xfId="0" applyFont="1" applyFill="1" applyBorder="1" applyAlignment="1">
      <alignment vertical="center"/>
    </xf>
    <xf numFmtId="0" fontId="87" fillId="0" borderId="0" xfId="0" applyFont="1" applyBorder="1" applyAlignment="1">
      <alignment horizontal="right"/>
    </xf>
    <xf numFmtId="0" fontId="44" fillId="0" borderId="0" xfId="0" applyFont="1" applyAlignment="1"/>
    <xf numFmtId="0" fontId="44" fillId="0" borderId="0" xfId="0" applyFont="1" applyBorder="1" applyAlignment="1"/>
    <xf numFmtId="0" fontId="42" fillId="0" borderId="0" xfId="122" applyFont="1" applyFill="1" applyBorder="1" applyAlignment="1">
      <alignment vertical="center" wrapText="1"/>
    </xf>
    <xf numFmtId="0" fontId="42" fillId="0" borderId="0" xfId="122" applyFont="1" applyBorder="1" applyAlignment="1">
      <alignment vertical="center" wrapText="1"/>
    </xf>
    <xf numFmtId="0" fontId="80" fillId="0" borderId="0" xfId="0" applyFont="1" applyBorder="1" applyAlignment="1">
      <alignment vertical="center"/>
    </xf>
    <xf numFmtId="0" fontId="80" fillId="0" borderId="0" xfId="0" applyFont="1" applyAlignment="1">
      <alignment vertical="center" wrapText="1"/>
    </xf>
    <xf numFmtId="0" fontId="104" fillId="0" borderId="1" xfId="122" applyFont="1" applyFill="1" applyBorder="1" applyAlignment="1">
      <alignment horizontal="left" wrapText="1"/>
    </xf>
    <xf numFmtId="0" fontId="80" fillId="0" borderId="0" xfId="0" applyFont="1" applyBorder="1" applyAlignment="1">
      <alignment horizontal="left" vertical="center"/>
    </xf>
    <xf numFmtId="0" fontId="113" fillId="0" borderId="0" xfId="0" applyFont="1" applyAlignment="1">
      <alignment horizontal="left" vertical="center" wrapText="1"/>
    </xf>
    <xf numFmtId="0" fontId="80" fillId="0" borderId="0" xfId="0" applyFont="1" applyAlignment="1">
      <alignment horizontal="left" vertical="center"/>
    </xf>
    <xf numFmtId="0" fontId="80" fillId="0" borderId="0" xfId="0" applyFont="1" applyBorder="1" applyAlignment="1">
      <alignment vertical="center" wrapText="1"/>
    </xf>
    <xf numFmtId="0" fontId="80" fillId="8" borderId="0" xfId="0" applyFont="1" applyFill="1" applyBorder="1" applyAlignment="1">
      <alignment horizontal="left" wrapText="1"/>
    </xf>
    <xf numFmtId="0" fontId="115" fillId="0" borderId="2" xfId="122" applyFont="1" applyFill="1" applyBorder="1" applyAlignment="1">
      <alignment horizontal="center" vertical="center" wrapText="1"/>
    </xf>
    <xf numFmtId="0" fontId="115" fillId="0" borderId="2" xfId="122" applyFont="1" applyFill="1" applyBorder="1" applyAlignment="1">
      <alignment horizontal="center" vertical="top" wrapText="1"/>
    </xf>
    <xf numFmtId="0" fontId="44" fillId="0" borderId="0" xfId="0" applyFont="1" applyBorder="1" applyAlignment="1">
      <alignment horizontal="left" vertical="center" wrapText="1"/>
    </xf>
    <xf numFmtId="0" fontId="8" fillId="8" borderId="2" xfId="45" applyFont="1" applyFill="1" applyBorder="1" applyAlignment="1">
      <alignment horizontal="center" vertical="center"/>
    </xf>
    <xf numFmtId="0" fontId="106" fillId="0" borderId="0" xfId="0" applyFont="1" applyFill="1" applyBorder="1" applyAlignment="1">
      <alignment vertical="center"/>
    </xf>
    <xf numFmtId="0" fontId="106" fillId="0" borderId="1" xfId="0" applyFont="1" applyFill="1" applyBorder="1" applyAlignment="1">
      <alignment vertical="center"/>
    </xf>
    <xf numFmtId="0" fontId="87" fillId="0" borderId="0" xfId="0" applyFont="1" applyFill="1" applyBorder="1" applyAlignment="1">
      <alignment horizontal="right" vertical="center" wrapText="1"/>
    </xf>
    <xf numFmtId="0" fontId="9" fillId="0" borderId="55" xfId="0" applyFont="1" applyFill="1" applyBorder="1" applyAlignment="1">
      <alignment vertical="center" wrapText="1"/>
    </xf>
    <xf numFmtId="0" fontId="106" fillId="0" borderId="1" xfId="0" applyFont="1" applyBorder="1" applyAlignment="1">
      <alignment horizontal="left" vertical="center" wrapText="1"/>
    </xf>
    <xf numFmtId="0" fontId="14" fillId="0" borderId="55" xfId="0" applyFont="1" applyFill="1" applyBorder="1" applyAlignment="1">
      <alignment vertical="center" wrapText="1"/>
    </xf>
    <xf numFmtId="0" fontId="9" fillId="0" borderId="55" xfId="0" applyFont="1" applyFill="1" applyBorder="1" applyAlignment="1">
      <alignment horizontal="justify" vertical="center" wrapText="1"/>
    </xf>
    <xf numFmtId="0" fontId="10" fillId="0" borderId="55" xfId="0" applyFont="1" applyFill="1" applyBorder="1" applyAlignment="1">
      <alignment horizontal="center" vertical="center" wrapText="1"/>
    </xf>
    <xf numFmtId="0" fontId="15" fillId="0" borderId="55"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5" xfId="0" applyFont="1" applyFill="1" applyBorder="1" applyAlignment="1">
      <alignment horizontal="center" vertical="center"/>
    </xf>
    <xf numFmtId="0" fontId="106" fillId="0" borderId="1" xfId="0" applyFont="1" applyBorder="1" applyAlignment="1">
      <alignment vertical="center"/>
    </xf>
  </cellXfs>
  <cellStyles count="203">
    <cellStyle name="1 indent" xfId="2"/>
    <cellStyle name="2 indents" xfId="3"/>
    <cellStyle name="3 indents" xfId="4"/>
    <cellStyle name="4 indents" xfId="5"/>
    <cellStyle name="5 indents" xfId="6"/>
    <cellStyle name="Celkem" xfId="7"/>
    <cellStyle name="Celkem 2" xfId="8"/>
    <cellStyle name="Comma0" xfId="9"/>
    <cellStyle name="Comma0 2" xfId="10"/>
    <cellStyle name="Currency0" xfId="11"/>
    <cellStyle name="Currency0 2" xfId="12"/>
    <cellStyle name="Čiarka" xfId="159" builtinId="3"/>
    <cellStyle name="Čiarka 2" xfId="97"/>
    <cellStyle name="Čiarka 2 2" xfId="127"/>
    <cellStyle name="Čiarka 2 2 2" xfId="183"/>
    <cellStyle name="Čiarka 3" xfId="195"/>
    <cellStyle name="Čiarka 4" xfId="181"/>
    <cellStyle name="Čiarka 5" xfId="200"/>
    <cellStyle name="čiarky 2" xfId="98"/>
    <cellStyle name="čiarky 3" xfId="99"/>
    <cellStyle name="čiarky 3 2" xfId="100"/>
    <cellStyle name="čiarky 3 2 2" xfId="128"/>
    <cellStyle name="čiarky 3 2 2 2" xfId="184"/>
    <cellStyle name="čiarky 3 2 3" xfId="172"/>
    <cellStyle name="čiarky 3 3" xfId="101"/>
    <cellStyle name="čiarky 3 3 2" xfId="173"/>
    <cellStyle name="čiarky 3 4" xfId="171"/>
    <cellStyle name="čiarky 4" xfId="102"/>
    <cellStyle name="čiarky 4 2" xfId="103"/>
    <cellStyle name="čiarky 4 2 2" xfId="129"/>
    <cellStyle name="čiarky 4 2 2 2" xfId="185"/>
    <cellStyle name="čiarky 4 2 3" xfId="175"/>
    <cellStyle name="čiarky 4 3" xfId="130"/>
    <cellStyle name="čiarky 4 3 2" xfId="186"/>
    <cellStyle name="čiarky 4 4" xfId="174"/>
    <cellStyle name="Date" xfId="13"/>
    <cellStyle name="Date 2" xfId="14"/>
    <cellStyle name="Date 3" xfId="15"/>
    <cellStyle name="Datum" xfId="16"/>
    <cellStyle name="Datum 2" xfId="17"/>
    <cellStyle name="Euro" xfId="18"/>
    <cellStyle name="Euro 2" xfId="19"/>
    <cellStyle name="Excel Built-in Normal" xfId="131"/>
    <cellStyle name="Finanení0" xfId="20"/>
    <cellStyle name="Finanèní0" xfId="21"/>
    <cellStyle name="Finanení0 2" xfId="132"/>
    <cellStyle name="Finanení0 3" xfId="133"/>
    <cellStyle name="Finanení0 4" xfId="161"/>
    <cellStyle name="Fixed" xfId="22"/>
    <cellStyle name="Fixed (0)" xfId="23"/>
    <cellStyle name="Fixed (1)" xfId="24"/>
    <cellStyle name="Fixed (2)" xfId="25"/>
    <cellStyle name="Fixed 2" xfId="26"/>
    <cellStyle name="Fixed 3" xfId="27"/>
    <cellStyle name="Fixed 4" xfId="28"/>
    <cellStyle name="Heading 1" xfId="29"/>
    <cellStyle name="Heading 1 2" xfId="30"/>
    <cellStyle name="Heading 2" xfId="31"/>
    <cellStyle name="Heading 2 2" xfId="32"/>
    <cellStyle name="Hipervínculo_IIF" xfId="33"/>
    <cellStyle name="Hypertextové prepojenie" xfId="202" builtinId="8"/>
    <cellStyle name="imf-one decimal" xfId="34"/>
    <cellStyle name="imf-zero decimal" xfId="35"/>
    <cellStyle name="Kontrolná bunka 2" xfId="182"/>
    <cellStyle name="měny_DEFLÁTORY  3q 1998" xfId="104"/>
    <cellStyle name="Millares [0]_BALPROGRAMA2001R" xfId="36"/>
    <cellStyle name="Millares_BALPROGRAMA2001R" xfId="37"/>
    <cellStyle name="Mina0" xfId="38"/>
    <cellStyle name="Mìna0" xfId="39"/>
    <cellStyle name="Mina0 2" xfId="134"/>
    <cellStyle name="Mina0 3" xfId="135"/>
    <cellStyle name="Mina0 4" xfId="162"/>
    <cellStyle name="Moneda [0]_BALPROGRAMA2001R" xfId="40"/>
    <cellStyle name="Moneda_BALPROGRAMA2001R" xfId="41"/>
    <cellStyle name="Navadno_Slo" xfId="42"/>
    <cellStyle name="Nedefinován" xfId="43"/>
    <cellStyle name="Nedefinován 2" xfId="44"/>
    <cellStyle name="Normal 11" xfId="105"/>
    <cellStyle name="Normal 2" xfId="165"/>
    <cellStyle name="Normal 3" xfId="136"/>
    <cellStyle name="Normal 45" xfId="163"/>
    <cellStyle name="Normal 45 2" xfId="192"/>
    <cellStyle name="Normal 45 3" xfId="197"/>
    <cellStyle name="Normal 8" xfId="106"/>
    <cellStyle name="Normal_Svkfis" xfId="190"/>
    <cellStyle name="Normálna 11" xfId="107"/>
    <cellStyle name="Normálna 11 2" xfId="193"/>
    <cellStyle name="Normálna 11 5" xfId="45"/>
    <cellStyle name="Normálna 2" xfId="1"/>
    <cellStyle name="Normálna 2 2" xfId="108"/>
    <cellStyle name="Normálna 2 2 2" xfId="46"/>
    <cellStyle name="Normálna 2 3" xfId="109"/>
    <cellStyle name="Normálna 2 4" xfId="149"/>
    <cellStyle name="Normálna 2 5" xfId="166"/>
    <cellStyle name="Normálna 2 6" xfId="169"/>
    <cellStyle name="Normálna 3" xfId="47"/>
    <cellStyle name="Normálna 3 2" xfId="187"/>
    <cellStyle name="Normálna 4" xfId="48"/>
    <cellStyle name="Normálna 4 2" xfId="164"/>
    <cellStyle name="Normálna 5" xfId="49"/>
    <cellStyle name="Normálna 5 2" xfId="191"/>
    <cellStyle name="Normálna 6" xfId="141"/>
    <cellStyle name="Normálna 7" xfId="160"/>
    <cellStyle name="Normálna 7 2" xfId="194"/>
    <cellStyle name="Normálne" xfId="0" builtinId="0"/>
    <cellStyle name="normálne 10" xfId="110"/>
    <cellStyle name="Normálne 11" xfId="168"/>
    <cellStyle name="Normálne 12" xfId="196"/>
    <cellStyle name="normálne 13" xfId="111"/>
    <cellStyle name="normálne 13 2" xfId="176"/>
    <cellStyle name="Normálne 14" xfId="199"/>
    <cellStyle name="Normálne 15" xfId="201"/>
    <cellStyle name="normálne 2" xfId="50"/>
    <cellStyle name="normálne 2 2" xfId="51"/>
    <cellStyle name="normálne 2 3" xfId="52"/>
    <cellStyle name="normálne 2 4" xfId="177"/>
    <cellStyle name="normálne 2 50" xfId="112"/>
    <cellStyle name="normálne 3" xfId="53"/>
    <cellStyle name="normálne 3 2" xfId="54"/>
    <cellStyle name="normálne 3 3" xfId="170"/>
    <cellStyle name="normálne 4" xfId="55"/>
    <cellStyle name="normálne 4 2" xfId="56"/>
    <cellStyle name="normálne 4 3" xfId="178"/>
    <cellStyle name="normálne 5" xfId="113"/>
    <cellStyle name="normálne 5 2" xfId="114"/>
    <cellStyle name="normálne 5 2 2" xfId="137"/>
    <cellStyle name="normálne 5 3" xfId="115"/>
    <cellStyle name="normálne 5_19_NPC_2012_2014_eu_cof" xfId="116"/>
    <cellStyle name="normálne 6" xfId="117"/>
    <cellStyle name="normálne 6 2" xfId="138"/>
    <cellStyle name="normálne 7" xfId="118"/>
    <cellStyle name="normálne 7 10" xfId="119"/>
    <cellStyle name="normálne 7 10 2" xfId="179"/>
    <cellStyle name="normálne 7 2 2" xfId="120"/>
    <cellStyle name="normálne 7 2 2 2" xfId="180"/>
    <cellStyle name="normálne 8" xfId="121"/>
    <cellStyle name="normálne 8 2" xfId="139"/>
    <cellStyle name="Normálne 9" xfId="167"/>
    <cellStyle name="normálne_annex tab 2,3,5" xfId="122"/>
    <cellStyle name="normální_15.6.07 východ.+rozpočet 08-10" xfId="123"/>
    <cellStyle name="Normßl - Style1" xfId="57"/>
    <cellStyle name="Normßl - Style1 2" xfId="58"/>
    <cellStyle name="Normßl - Style1 2 2" xfId="188"/>
    <cellStyle name="Percentá" xfId="198" builtinId="5"/>
    <cellStyle name="percentá 16" xfId="126"/>
    <cellStyle name="percentá 2" xfId="124"/>
    <cellStyle name="Percentá 3" xfId="157"/>
    <cellStyle name="Percentá 4" xfId="158"/>
    <cellStyle name="percentage difference" xfId="59"/>
    <cellStyle name="percentage difference 2" xfId="60"/>
    <cellStyle name="percentage difference one decimal" xfId="61"/>
    <cellStyle name="percentage difference zero decimal" xfId="62"/>
    <cellStyle name="Pevný" xfId="63"/>
    <cellStyle name="SAPBEXHLevel2" xfId="64"/>
    <cellStyle name="SAPBEXHLevel2 2" xfId="65"/>
    <cellStyle name="SAPBEXHLevel2 2 2" xfId="151"/>
    <cellStyle name="SAPBEXHLevel2 2 3" xfId="147"/>
    <cellStyle name="SAPBEXHLevel2 3" xfId="66"/>
    <cellStyle name="SAPBEXHLevel2 3 2" xfId="152"/>
    <cellStyle name="SAPBEXHLevel2 3 3" xfId="146"/>
    <cellStyle name="SAPBEXHLevel2 4" xfId="150"/>
    <cellStyle name="SAPBEXHLevel2 5" xfId="148"/>
    <cellStyle name="SAPBEXHLevel3" xfId="67"/>
    <cellStyle name="SAPBEXHLevel3 2" xfId="68"/>
    <cellStyle name="SAPBEXHLevel3 2 2" xfId="154"/>
    <cellStyle name="SAPBEXHLevel3 2 3" xfId="144"/>
    <cellStyle name="SAPBEXHLevel3 3" xfId="69"/>
    <cellStyle name="SAPBEXHLevel3 3 2" xfId="155"/>
    <cellStyle name="SAPBEXHLevel3 3 3" xfId="143"/>
    <cellStyle name="SAPBEXHLevel3 4" xfId="153"/>
    <cellStyle name="SAPBEXHLevel3 5" xfId="145"/>
    <cellStyle name="SAPBEXstdData" xfId="70"/>
    <cellStyle name="SAPBEXstdData 2" xfId="156"/>
    <cellStyle name="SAPBEXstdData 3" xfId="142"/>
    <cellStyle name="SAPBEXstdItem 3" xfId="140"/>
    <cellStyle name="SAPBEXstdItem 3 2" xfId="189"/>
    <cellStyle name="Standard 2" xfId="71"/>
    <cellStyle name="Text" xfId="72"/>
    <cellStyle name="Text 2" xfId="73"/>
    <cellStyle name="Text 3" xfId="74"/>
    <cellStyle name="Total" xfId="125"/>
    <cellStyle name="Total 2" xfId="75"/>
    <cellStyle name="Total 3" xfId="76"/>
    <cellStyle name="Záhlaví 1" xfId="77"/>
    <cellStyle name="Záhlaví 1 2" xfId="78"/>
    <cellStyle name="Záhlaví 2" xfId="79"/>
    <cellStyle name="Záhlaví 2 2" xfId="80"/>
    <cellStyle name="zero" xfId="81"/>
    <cellStyle name="ДАТА" xfId="82"/>
    <cellStyle name="ДАТА 2" xfId="83"/>
    <cellStyle name="ДЕНЕЖНЫЙ_BOPENGC" xfId="84"/>
    <cellStyle name="ЗАГОЛОВОК1" xfId="85"/>
    <cellStyle name="ЗАГОЛОВОК1 2" xfId="86"/>
    <cellStyle name="ЗАГОЛОВОК2" xfId="87"/>
    <cellStyle name="ЗАГОЛОВОК2 2" xfId="88"/>
    <cellStyle name="ИТОГОВЫЙ" xfId="89"/>
    <cellStyle name="ИТОГОВЫЙ 2" xfId="90"/>
    <cellStyle name="Обычный_BOPENGC" xfId="91"/>
    <cellStyle name="ПРОЦЕНТНЫЙ_BOPENGC" xfId="92"/>
    <cellStyle name="ТЕКСТ" xfId="93"/>
    <cellStyle name="ТЕКСТ 2" xfId="94"/>
    <cellStyle name="ФИКСИРОВАННЫЙ" xfId="95"/>
    <cellStyle name="ФИНАНСОВЫЙ_BOPENGC" xfId="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externalLink" Target="externalLinks/externalLink25.xml"/><Relationship Id="rId50" Type="http://schemas.openxmlformats.org/officeDocument/2006/relationships/externalLink" Target="externalLinks/externalLink28.xml"/><Relationship Id="rId55" Type="http://schemas.openxmlformats.org/officeDocument/2006/relationships/externalLink" Target="externalLinks/externalLink33.xml"/><Relationship Id="rId63" Type="http://schemas.openxmlformats.org/officeDocument/2006/relationships/externalLink" Target="externalLinks/externalLink41.xml"/><Relationship Id="rId68" Type="http://schemas.openxmlformats.org/officeDocument/2006/relationships/externalLink" Target="externalLinks/externalLink46.xml"/><Relationship Id="rId76" Type="http://schemas.openxmlformats.org/officeDocument/2006/relationships/externalLink" Target="externalLinks/externalLink54.xml"/><Relationship Id="rId7" Type="http://schemas.openxmlformats.org/officeDocument/2006/relationships/worksheet" Target="worksheets/sheet7.xml"/><Relationship Id="rId71" Type="http://schemas.openxmlformats.org/officeDocument/2006/relationships/externalLink" Target="externalLinks/externalLink4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53" Type="http://schemas.openxmlformats.org/officeDocument/2006/relationships/externalLink" Target="externalLinks/externalLink31.xml"/><Relationship Id="rId58" Type="http://schemas.openxmlformats.org/officeDocument/2006/relationships/externalLink" Target="externalLinks/externalLink36.xml"/><Relationship Id="rId66" Type="http://schemas.openxmlformats.org/officeDocument/2006/relationships/externalLink" Target="externalLinks/externalLink44.xml"/><Relationship Id="rId74" Type="http://schemas.openxmlformats.org/officeDocument/2006/relationships/externalLink" Target="externalLinks/externalLink52.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3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52" Type="http://schemas.openxmlformats.org/officeDocument/2006/relationships/externalLink" Target="externalLinks/externalLink30.xml"/><Relationship Id="rId60" Type="http://schemas.openxmlformats.org/officeDocument/2006/relationships/externalLink" Target="externalLinks/externalLink38.xml"/><Relationship Id="rId65" Type="http://schemas.openxmlformats.org/officeDocument/2006/relationships/externalLink" Target="externalLinks/externalLink43.xml"/><Relationship Id="rId73" Type="http://schemas.openxmlformats.org/officeDocument/2006/relationships/externalLink" Target="externalLinks/externalLink51.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externalLink" Target="externalLinks/externalLink26.xml"/><Relationship Id="rId56" Type="http://schemas.openxmlformats.org/officeDocument/2006/relationships/externalLink" Target="externalLinks/externalLink34.xml"/><Relationship Id="rId64" Type="http://schemas.openxmlformats.org/officeDocument/2006/relationships/externalLink" Target="externalLinks/externalLink42.xml"/><Relationship Id="rId69" Type="http://schemas.openxmlformats.org/officeDocument/2006/relationships/externalLink" Target="externalLinks/externalLink47.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9.xml"/><Relationship Id="rId72" Type="http://schemas.openxmlformats.org/officeDocument/2006/relationships/externalLink" Target="externalLinks/externalLink50.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externalLink" Target="externalLinks/externalLink24.xml"/><Relationship Id="rId59" Type="http://schemas.openxmlformats.org/officeDocument/2006/relationships/externalLink" Target="externalLinks/externalLink37.xml"/><Relationship Id="rId67" Type="http://schemas.openxmlformats.org/officeDocument/2006/relationships/externalLink" Target="externalLinks/externalLink45.xml"/><Relationship Id="rId20" Type="http://schemas.openxmlformats.org/officeDocument/2006/relationships/worksheet" Target="worksheets/sheet20.xml"/><Relationship Id="rId41" Type="http://schemas.openxmlformats.org/officeDocument/2006/relationships/externalLink" Target="externalLinks/externalLink19.xml"/><Relationship Id="rId54" Type="http://schemas.openxmlformats.org/officeDocument/2006/relationships/externalLink" Target="externalLinks/externalLink32.xml"/><Relationship Id="rId62" Type="http://schemas.openxmlformats.org/officeDocument/2006/relationships/externalLink" Target="externalLinks/externalLink40.xml"/><Relationship Id="rId70" Type="http://schemas.openxmlformats.org/officeDocument/2006/relationships/externalLink" Target="externalLinks/externalLink48.xml"/><Relationship Id="rId75" Type="http://schemas.openxmlformats.org/officeDocument/2006/relationships/externalLink" Target="externalLinks/externalLink5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externalLink" Target="externalLinks/externalLink27.xml"/><Relationship Id="rId57" Type="http://schemas.openxmlformats.org/officeDocument/2006/relationships/externalLink" Target="externalLinks/externalLink35.xml"/></Relationships>
</file>

<file path=xl/drawings/_rels/drawing1.xml.rels><?xml version="1.0" encoding="UTF-8" standalone="yes"?>
<Relationships xmlns="http://schemas.openxmlformats.org/package/2006/relationships"><Relationship Id="rId1" Type="http://schemas.openxmlformats.org/officeDocument/2006/relationships/hyperlink" Target="#'Obsah'!A1"/></Relationships>
</file>

<file path=xl/drawings/_rels/drawing10.xml.rels><?xml version="1.0" encoding="UTF-8" standalone="yes"?>
<Relationships xmlns="http://schemas.openxmlformats.org/package/2006/relationships"><Relationship Id="rId1" Type="http://schemas.openxmlformats.org/officeDocument/2006/relationships/hyperlink" Target="#'Obsah'!A1"/></Relationships>
</file>

<file path=xl/drawings/_rels/drawing11.xml.rels><?xml version="1.0" encoding="UTF-8" standalone="yes"?>
<Relationships xmlns="http://schemas.openxmlformats.org/package/2006/relationships"><Relationship Id="rId1" Type="http://schemas.openxmlformats.org/officeDocument/2006/relationships/hyperlink" Target="#'Obsah'!A1"/></Relationships>
</file>

<file path=xl/drawings/_rels/drawing12.xml.rels><?xml version="1.0" encoding="UTF-8" standalone="yes"?>
<Relationships xmlns="http://schemas.openxmlformats.org/package/2006/relationships"><Relationship Id="rId1" Type="http://schemas.openxmlformats.org/officeDocument/2006/relationships/hyperlink" Target="#'Obsah'!A1"/></Relationships>
</file>

<file path=xl/drawings/_rels/drawing13.xml.rels><?xml version="1.0" encoding="UTF-8" standalone="yes"?>
<Relationships xmlns="http://schemas.openxmlformats.org/package/2006/relationships"><Relationship Id="rId1" Type="http://schemas.openxmlformats.org/officeDocument/2006/relationships/hyperlink" Target="#'Obsah'!A1"/></Relationships>
</file>

<file path=xl/drawings/_rels/drawing14.xml.rels><?xml version="1.0" encoding="UTF-8" standalone="yes"?>
<Relationships xmlns="http://schemas.openxmlformats.org/package/2006/relationships"><Relationship Id="rId1" Type="http://schemas.openxmlformats.org/officeDocument/2006/relationships/hyperlink" Target="#'Obsah'!A1"/></Relationships>
</file>

<file path=xl/drawings/_rels/drawing15.xml.rels><?xml version="1.0" encoding="UTF-8" standalone="yes"?>
<Relationships xmlns="http://schemas.openxmlformats.org/package/2006/relationships"><Relationship Id="rId1" Type="http://schemas.openxmlformats.org/officeDocument/2006/relationships/hyperlink" Target="#'Obsah'!A1"/></Relationships>
</file>

<file path=xl/drawings/_rels/drawing16.xml.rels><?xml version="1.0" encoding="UTF-8" standalone="yes"?>
<Relationships xmlns="http://schemas.openxmlformats.org/package/2006/relationships"><Relationship Id="rId1" Type="http://schemas.openxmlformats.org/officeDocument/2006/relationships/hyperlink" Target="#'Obsah'!A1"/></Relationships>
</file>

<file path=xl/drawings/_rels/drawing17.xml.rels><?xml version="1.0" encoding="UTF-8" standalone="yes"?>
<Relationships xmlns="http://schemas.openxmlformats.org/package/2006/relationships"><Relationship Id="rId1" Type="http://schemas.openxmlformats.org/officeDocument/2006/relationships/hyperlink" Target="#'Obsah'!A1"/></Relationships>
</file>

<file path=xl/drawings/_rels/drawing2.xml.rels><?xml version="1.0" encoding="UTF-8" standalone="yes"?>
<Relationships xmlns="http://schemas.openxmlformats.org/package/2006/relationships"><Relationship Id="rId1" Type="http://schemas.openxmlformats.org/officeDocument/2006/relationships/hyperlink" Target="#'Obsah'!A1"/></Relationships>
</file>

<file path=xl/drawings/_rels/drawing3.xml.rels><?xml version="1.0" encoding="UTF-8" standalone="yes"?>
<Relationships xmlns="http://schemas.openxmlformats.org/package/2006/relationships"><Relationship Id="rId1" Type="http://schemas.openxmlformats.org/officeDocument/2006/relationships/hyperlink" Target="#'Obsah'!A1"/></Relationships>
</file>

<file path=xl/drawings/_rels/drawing4.xml.rels><?xml version="1.0" encoding="UTF-8" standalone="yes"?>
<Relationships xmlns="http://schemas.openxmlformats.org/package/2006/relationships"><Relationship Id="rId1" Type="http://schemas.openxmlformats.org/officeDocument/2006/relationships/hyperlink" Target="#'Obsah'!A1"/></Relationships>
</file>

<file path=xl/drawings/_rels/drawing5.xml.rels><?xml version="1.0" encoding="UTF-8" standalone="yes"?>
<Relationships xmlns="http://schemas.openxmlformats.org/package/2006/relationships"><Relationship Id="rId1" Type="http://schemas.openxmlformats.org/officeDocument/2006/relationships/hyperlink" Target="#'Obsah'!A1"/></Relationships>
</file>

<file path=xl/drawings/_rels/drawing6.xml.rels><?xml version="1.0" encoding="UTF-8" standalone="yes"?>
<Relationships xmlns="http://schemas.openxmlformats.org/package/2006/relationships"><Relationship Id="rId1" Type="http://schemas.openxmlformats.org/officeDocument/2006/relationships/hyperlink" Target="#'Obsah'!A1"/></Relationships>
</file>

<file path=xl/drawings/_rels/drawing7.xml.rels><?xml version="1.0" encoding="UTF-8" standalone="yes"?>
<Relationships xmlns="http://schemas.openxmlformats.org/package/2006/relationships"><Relationship Id="rId1" Type="http://schemas.openxmlformats.org/officeDocument/2006/relationships/hyperlink" Target="#'Obsah'!A1"/></Relationships>
</file>

<file path=xl/drawings/_rels/drawing8.xml.rels><?xml version="1.0" encoding="UTF-8" standalone="yes"?>
<Relationships xmlns="http://schemas.openxmlformats.org/package/2006/relationships"><Relationship Id="rId1" Type="http://schemas.openxmlformats.org/officeDocument/2006/relationships/hyperlink" Target="#'Obsah'!A1"/></Relationships>
</file>

<file path=xl/drawings/_rels/drawing9.xml.rels><?xml version="1.0" encoding="UTF-8" standalone="yes"?>
<Relationships xmlns="http://schemas.openxmlformats.org/package/2006/relationships"><Relationship Id="rId1" Type="http://schemas.openxmlformats.org/officeDocument/2006/relationships/hyperlink" Target="#'Obsah'!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5" name="Zaoblený obdĺžnik 4">
          <a:hlinkClick xmlns:r="http://schemas.openxmlformats.org/officeDocument/2006/relationships" r:id="rId1"/>
        </xdr:cNvPr>
        <xdr:cNvSpPr/>
      </xdr:nvSpPr>
      <xdr:spPr>
        <a:xfrm>
          <a:off x="628650" y="209550"/>
          <a:ext cx="6635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f.mfsr.sk\DfsRoot\Users\mhavlat\AppData\Local\Microsoft\Windows\Temporary%20Internet%20Files\Content.Outlook\RKZTYI1L\K&#352;D%2014_16erik_final_dlh_2013030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f.mfsr.sk\DfsRoot\IFP_NEW\5_MATERIALY\5_3_Strategicke_materialy\Navrh%20rozpoctoveho%20planu%20DBP\2015\NPC\DBP_npc_rvs_os_cofog_2014101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Slovenia\SV%20MONITORa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f.mfsr.sk\DfsRoot\Slovenia\SV%20MONITORab.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C3\CZE\REAL\CZYWP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f.mfsr.sk\DfsRoot\DATA\C3\CZE\REAL\CZYW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WIN\Temporary%20Internet%20Files\OLKE156\Money\Monetary%20Conditions\mcichart_core_inf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f.mfsr.sk\DfsRoot\WIN\Temporary%20Internet%20Files\OLKE156\Money\Monetary%20Conditions\mcichart_core_inf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C3\SVN\BOP\REER%20and%20competitiveness\Competitiven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f.mfsr.sk\DfsRoot\DATA\C3\SVN\BOP\REER%20and%20competitiveness\Competitivenes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lshoobridge\Local%20Settings\Temporary%20Internet%20Files\OLK10\Charts\Svk%20Charts%20Data%202005_curren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f.mfsr.sk\DfsRoot\Documents%20and%20Settings\lshoobridge\Local%20Settings\Temporary%20Internet%20Files\OLK10\Charts\Svk%20Charts%20Data%202005_current.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C3\CZE\FIS\M-T%20fiscal%20June10%20200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f.mfsr.sk\DfsRoot\DATA\C3\CZE\FIS\M-T%20fiscal%20June10%202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O2\MKD\REP\TABLES\red98\Mk-red98.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f.mfsr.sk\DfsRoot\DATA\O2\MKD\REP\TABLES\red98\Mk-red9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IFP_NEW/1_DANE/1_5_Vybor/EDV/2014_Zasadnutia/jun/Opatrenia%20RVS_201405.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dtzanninis\My%20Local%20Documents\Slovenia\CZE%20--%20Main%20Fiscal%20Fil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mf.mfsr.sk\DfsRoot\Documents%20and%20Settings\dtzanninis\My%20Local%20Documents\Slovenia\CZE%20--%20Main%20Fiscal%20Fil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C3\CZE\REER\REERTOT99%20revise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f.mfsr.sk\DfsRoot\DATA\C3\CZE\REER\REERTOT99%20revis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PANTOLIN\My%20Local%20Documents\Slovenia\Wages_employm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sheetDataSet>
      <sheetData sheetId="0" refreshError="1"/>
      <sheetData sheetId="1" refreshError="1"/>
      <sheetData sheetId="2" refreshError="1"/>
      <sheetData sheetId="3" refreshError="1">
        <row r="39">
          <cell r="V39">
            <v>41275</v>
          </cell>
        </row>
        <row r="40">
          <cell r="V40">
            <v>41640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_pack_IFP_bod 2-4"/>
      <sheetName val="NPC_RVS"/>
      <sheetName val="ESA 95_kody 2014_2017"/>
      <sheetName val="Hárok1"/>
      <sheetName val="NPC_2015_2017_bez EU"/>
      <sheetName val="NPC_2015_2017_opatrenia"/>
      <sheetName val="Opatrenia"/>
      <sheetName val="RVS_2015_2017"/>
      <sheetName val="NPC_2015_2017"/>
      <sheetName val="OS_2014_baza"/>
      <sheetName val="DBP_npc_rvs_os_cofog_20141010"/>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sheetDataSet>
      <sheetData sheetId="0"/>
      <sheetData sheetId="1"/>
      <sheetData sheetId="2"/>
      <sheetData sheetId="3"/>
      <sheetData sheetId="4">
        <row r="267">
          <cell r="E267">
            <v>27744.401560000002</v>
          </cell>
        </row>
      </sheetData>
      <sheetData sheetId="5"/>
      <sheetData sheetId="6"/>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84.389999389648437</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101.33999633789062</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1019.1599731445312</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80.889999389648437</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452.98001098632812</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352.66000366210937</v>
          </cell>
          <cell r="C43" t="str">
            <v>n.a.</v>
          </cell>
          <cell r="D43">
            <v>69.05999755859375</v>
          </cell>
          <cell r="E43" t="str">
            <v>n.a.</v>
          </cell>
        </row>
        <row r="44">
          <cell r="A44" t="str">
            <v>1991M9</v>
          </cell>
          <cell r="B44">
            <v>282.48001098632812</v>
          </cell>
          <cell r="C44" t="str">
            <v>n.a.</v>
          </cell>
          <cell r="D44">
            <v>64.580001831054687</v>
          </cell>
          <cell r="E44" t="str">
            <v>n.a.</v>
          </cell>
        </row>
        <row r="45">
          <cell r="A45" t="str">
            <v>1991M10</v>
          </cell>
          <cell r="B45">
            <v>202.72999572753906</v>
          </cell>
          <cell r="C45" t="str">
            <v>n.a.</v>
          </cell>
          <cell r="D45">
            <v>57.459999084472656</v>
          </cell>
          <cell r="E45" t="str">
            <v>n.a.</v>
          </cell>
        </row>
        <row r="46">
          <cell r="A46" t="str">
            <v>1991M11</v>
          </cell>
          <cell r="B46">
            <v>184.85000610351562</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84.389999389648437</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101.33999633789062</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1019.1599731445312</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80.889999389648437</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452.98001098632812</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352.66000366210937</v>
          </cell>
          <cell r="C43" t="str">
            <v>n.a.</v>
          </cell>
          <cell r="D43">
            <v>69.05999755859375</v>
          </cell>
          <cell r="E43" t="str">
            <v>n.a.</v>
          </cell>
        </row>
        <row r="44">
          <cell r="A44" t="str">
            <v>1991M9</v>
          </cell>
          <cell r="B44">
            <v>282.48001098632812</v>
          </cell>
          <cell r="C44" t="str">
            <v>n.a.</v>
          </cell>
          <cell r="D44">
            <v>64.580001831054687</v>
          </cell>
          <cell r="E44" t="str">
            <v>n.a.</v>
          </cell>
        </row>
        <row r="45">
          <cell r="A45" t="str">
            <v>1991M10</v>
          </cell>
          <cell r="B45">
            <v>202.72999572753906</v>
          </cell>
          <cell r="C45" t="str">
            <v>n.a.</v>
          </cell>
          <cell r="D45">
            <v>57.459999084472656</v>
          </cell>
          <cell r="E45" t="str">
            <v>n.a.</v>
          </cell>
        </row>
        <row r="46">
          <cell r="A46" t="str">
            <v>1991M11</v>
          </cell>
          <cell r="B46">
            <v>184.85000610351562</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row r="1">
          <cell r="A1" t="str">
            <v>Slovenia: Balance of Payments, adjustment scenario, 1997-2006</v>
          </cell>
        </row>
        <row r="4">
          <cell r="B4">
            <v>1991</v>
          </cell>
          <cell r="C4">
            <v>1992</v>
          </cell>
          <cell r="D4">
            <v>1993</v>
          </cell>
          <cell r="E4">
            <v>1994</v>
          </cell>
          <cell r="F4">
            <v>1995</v>
          </cell>
          <cell r="G4">
            <v>1996</v>
          </cell>
          <cell r="H4">
            <v>1997</v>
          </cell>
          <cell r="I4">
            <v>1998</v>
          </cell>
          <cell r="J4">
            <v>1999</v>
          </cell>
        </row>
        <row r="5">
          <cell r="B5" t="str">
            <v>hide</v>
          </cell>
          <cell r="C5" t="str">
            <v>hide</v>
          </cell>
        </row>
        <row r="7">
          <cell r="F7" t="str">
            <v xml:space="preserve">                                                           (In millions of U.S. dollars)                                                       </v>
          </cell>
        </row>
        <row r="8">
          <cell r="I8" t="str">
            <v>(in millions of $US)</v>
          </cell>
        </row>
        <row r="9">
          <cell r="A9" t="str">
            <v>Current account</v>
          </cell>
          <cell r="B9">
            <v>128.99999999999969</v>
          </cell>
          <cell r="C9">
            <v>926.14173248489351</v>
          </cell>
          <cell r="D9">
            <v>191.90020773041761</v>
          </cell>
          <cell r="E9">
            <v>573.04025556000011</v>
          </cell>
          <cell r="F9">
            <v>-99.360048930000602</v>
          </cell>
          <cell r="G9">
            <v>31.393998450000112</v>
          </cell>
          <cell r="H9">
            <v>11.432480380002062</v>
          </cell>
          <cell r="I9">
            <v>-147.15126349999986</v>
          </cell>
          <cell r="J9">
            <v>-782.55904505999922</v>
          </cell>
        </row>
        <row r="10">
          <cell r="A10" t="str">
            <v xml:space="preserve">   Trade balance</v>
          </cell>
          <cell r="B10">
            <v>-262.20000000000027</v>
          </cell>
          <cell r="C10">
            <v>791.11066284179651</v>
          </cell>
          <cell r="D10">
            <v>-154.24676513671875</v>
          </cell>
          <cell r="E10">
            <v>-336.39645397999993</v>
          </cell>
          <cell r="F10">
            <v>-953.04626255000039</v>
          </cell>
          <cell r="G10">
            <v>-824.9203872500002</v>
          </cell>
          <cell r="H10">
            <v>-776.31343202999778</v>
          </cell>
          <cell r="I10">
            <v>-789.3189886199998</v>
          </cell>
          <cell r="J10">
            <v>-1245.2008560199993</v>
          </cell>
        </row>
        <row r="11">
          <cell r="A11" t="str">
            <v xml:space="preserve">       Exports f.o.b  </v>
          </cell>
          <cell r="B11">
            <v>3869.1</v>
          </cell>
          <cell r="C11">
            <v>6682.9</v>
          </cell>
          <cell r="D11">
            <v>6082.8740234375</v>
          </cell>
          <cell r="E11">
            <v>6831.7200468800002</v>
          </cell>
          <cell r="F11">
            <v>8350.2350519800002</v>
          </cell>
          <cell r="G11">
            <v>8352.5825376800003</v>
          </cell>
          <cell r="H11">
            <v>8407.4558870600013</v>
          </cell>
          <cell r="I11">
            <v>9090.8932352299998</v>
          </cell>
          <cell r="J11">
            <v>8622.7025902700007</v>
          </cell>
        </row>
        <row r="12">
          <cell r="A12" t="str">
            <v xml:space="preserve">       Imports f.o.b. </v>
          </cell>
          <cell r="B12">
            <v>-4131.3</v>
          </cell>
          <cell r="C12">
            <v>-5891.7893371582031</v>
          </cell>
          <cell r="D12">
            <v>-6237.1207885742187</v>
          </cell>
          <cell r="E12">
            <v>-7168.1165008600001</v>
          </cell>
          <cell r="F12">
            <v>-9303.2813145300006</v>
          </cell>
          <cell r="G12">
            <v>-9177.5029249300005</v>
          </cell>
          <cell r="H12">
            <v>-9183.769319089999</v>
          </cell>
          <cell r="I12">
            <v>-9880.2122238499996</v>
          </cell>
          <cell r="J12">
            <v>-9867.9034462899999</v>
          </cell>
        </row>
        <row r="13">
          <cell r="A13" t="str">
            <v xml:space="preserve">   Services</v>
          </cell>
          <cell r="B13">
            <v>482.9</v>
          </cell>
          <cell r="C13">
            <v>180.29699822515249</v>
          </cell>
          <cell r="D13">
            <v>375.33881366252899</v>
          </cell>
          <cell r="E13">
            <v>642.98495606000006</v>
          </cell>
          <cell r="F13">
            <v>578.16782365999984</v>
          </cell>
          <cell r="G13">
            <v>633.43706188000033</v>
          </cell>
          <cell r="H13">
            <v>630.26998196</v>
          </cell>
          <cell r="I13">
            <v>492.49674705999996</v>
          </cell>
          <cell r="J13">
            <v>364.09556674000009</v>
          </cell>
        </row>
        <row r="14">
          <cell r="A14" t="str">
            <v xml:space="preserve">       Exports </v>
          </cell>
          <cell r="B14">
            <v>1012.6</v>
          </cell>
          <cell r="C14">
            <v>1219.2969982251525</v>
          </cell>
          <cell r="D14">
            <v>1392.6752580404282</v>
          </cell>
          <cell r="E14">
            <v>1809.1049835000001</v>
          </cell>
          <cell r="F14">
            <v>2027.5451028</v>
          </cell>
          <cell r="G14">
            <v>2135.0594365800002</v>
          </cell>
          <cell r="H14">
            <v>2047.4583747300001</v>
          </cell>
          <cell r="I14">
            <v>2027.47654603</v>
          </cell>
          <cell r="J14">
            <v>1899.1808338000001</v>
          </cell>
        </row>
        <row r="15">
          <cell r="A15" t="str">
            <v xml:space="preserve">          of which:  travel</v>
          </cell>
          <cell r="B15">
            <v>337</v>
          </cell>
          <cell r="C15">
            <v>670.96199798583984</v>
          </cell>
          <cell r="D15">
            <v>734.06251907348633</v>
          </cell>
          <cell r="E15">
            <v>912.95409433000009</v>
          </cell>
          <cell r="F15">
            <v>1083.9858328799999</v>
          </cell>
          <cell r="G15">
            <v>1239.7608450600001</v>
          </cell>
          <cell r="H15">
            <v>1186.9257734399998</v>
          </cell>
          <cell r="I15">
            <v>1088.4101210100002</v>
          </cell>
          <cell r="J15">
            <v>953.6001583100001</v>
          </cell>
        </row>
        <row r="16">
          <cell r="A16" t="str">
            <v xml:space="preserve">       Imports</v>
          </cell>
          <cell r="B16">
            <v>-529.70000000000005</v>
          </cell>
          <cell r="C16">
            <v>-1039</v>
          </cell>
          <cell r="D16">
            <v>-1017.3364443778992</v>
          </cell>
          <cell r="E16">
            <v>-1166.1200274400001</v>
          </cell>
          <cell r="F16">
            <v>-1449.3772791400002</v>
          </cell>
          <cell r="G16">
            <v>-1501.6223746999999</v>
          </cell>
          <cell r="H16">
            <v>-1417.1883927700001</v>
          </cell>
          <cell r="I16">
            <v>-1534.97979897</v>
          </cell>
          <cell r="J16">
            <v>-1535.08526706</v>
          </cell>
        </row>
        <row r="17">
          <cell r="A17" t="str">
            <v xml:space="preserve">   Income, net</v>
          </cell>
          <cell r="B17">
            <v>-106.30000000000001</v>
          </cell>
          <cell r="C17">
            <v>-91.288930066628382</v>
          </cell>
          <cell r="D17">
            <v>-51.3564275703975</v>
          </cell>
          <cell r="E17">
            <v>169.81588152</v>
          </cell>
          <cell r="F17">
            <v>179.35838124</v>
          </cell>
          <cell r="G17">
            <v>132.23847552000001</v>
          </cell>
          <cell r="H17">
            <v>39.419295099999886</v>
          </cell>
          <cell r="I17">
            <v>27.888103049999984</v>
          </cell>
          <cell r="J17">
            <v>-24.484758440000064</v>
          </cell>
        </row>
        <row r="18">
          <cell r="A18" t="str">
            <v xml:space="preserve">   Current transfers, net</v>
          </cell>
          <cell r="B18">
            <v>14.600000000000001</v>
          </cell>
          <cell r="C18">
            <v>46.023001484572887</v>
          </cell>
          <cell r="D18">
            <v>22.164586775004864</v>
          </cell>
          <cell r="E18">
            <v>96.635871959999974</v>
          </cell>
          <cell r="F18">
            <v>96.160008719999951</v>
          </cell>
          <cell r="G18">
            <v>90.638848299999978</v>
          </cell>
          <cell r="H18">
            <v>118.05663534999997</v>
          </cell>
          <cell r="I18">
            <v>121.78287501</v>
          </cell>
          <cell r="J18">
            <v>123.03100266000001</v>
          </cell>
        </row>
        <row r="20">
          <cell r="A20" t="str">
            <v xml:space="preserve">Capital and financial account  </v>
          </cell>
          <cell r="B20" t="e">
            <v>#REF!</v>
          </cell>
          <cell r="C20">
            <v>-12.706073519773781</v>
          </cell>
          <cell r="D20">
            <v>-90.346738169377204</v>
          </cell>
          <cell r="E20">
            <v>138.23277074999993</v>
          </cell>
          <cell r="F20">
            <v>530.52461465999988</v>
          </cell>
          <cell r="G20">
            <v>561.41626682000003</v>
          </cell>
          <cell r="H20">
            <v>1198.4750961299999</v>
          </cell>
          <cell r="I20">
            <v>242.66590560000009</v>
          </cell>
          <cell r="J20">
            <v>663.20659426999987</v>
          </cell>
        </row>
        <row r="21">
          <cell r="A21" t="str">
            <v xml:space="preserve">    Direct investment, net</v>
          </cell>
          <cell r="B21">
            <v>41.400000000000006</v>
          </cell>
          <cell r="C21">
            <v>112.87700011208653</v>
          </cell>
          <cell r="D21">
            <v>111.32028442900628</v>
          </cell>
          <cell r="E21">
            <v>130.95872649</v>
          </cell>
          <cell r="F21">
            <v>182.51027258000002</v>
          </cell>
          <cell r="G21">
            <v>187.65302644000002</v>
          </cell>
          <cell r="H21">
            <v>339.56367733000002</v>
          </cell>
          <cell r="I21">
            <v>249.54314123</v>
          </cell>
          <cell r="J21">
            <v>143.47579866999996</v>
          </cell>
        </row>
        <row r="22">
          <cell r="A22" t="str">
            <v xml:space="preserve">           inflow</v>
          </cell>
          <cell r="E22">
            <v>128.07628385000001</v>
          </cell>
          <cell r="F22">
            <v>177.36906041000003</v>
          </cell>
          <cell r="G22">
            <v>193.99523652000002</v>
          </cell>
          <cell r="H22">
            <v>375.21342549000002</v>
          </cell>
          <cell r="I22">
            <v>247.85358547000001</v>
          </cell>
          <cell r="J22">
            <v>181.18014799999997</v>
          </cell>
        </row>
        <row r="23">
          <cell r="A23" t="str">
            <v xml:space="preserve">           outflow</v>
          </cell>
          <cell r="E23">
            <v>2.8824426400000012</v>
          </cell>
          <cell r="F23">
            <v>5.1412121700000011</v>
          </cell>
          <cell r="G23">
            <v>-6.342210080000001</v>
          </cell>
          <cell r="H23">
            <v>-35.649748159999994</v>
          </cell>
          <cell r="I23">
            <v>1.6895557600000011</v>
          </cell>
          <cell r="J23">
            <v>-37.704349329999999</v>
          </cell>
        </row>
        <row r="24">
          <cell r="A24" t="str">
            <v xml:space="preserve">    Portfolio investment, net</v>
          </cell>
          <cell r="B24">
            <v>0</v>
          </cell>
          <cell r="C24">
            <v>-8.8513975888490677</v>
          </cell>
          <cell r="D24">
            <v>3.0586469507252332</v>
          </cell>
          <cell r="E24">
            <v>-32.504889700000007</v>
          </cell>
          <cell r="F24">
            <v>-13.506837560000005</v>
          </cell>
          <cell r="G24">
            <v>636.87253514000008</v>
          </cell>
          <cell r="H24">
            <v>235.99866790999999</v>
          </cell>
          <cell r="I24">
            <v>89.604574220000018</v>
          </cell>
          <cell r="J24">
            <v>342.74666001999992</v>
          </cell>
        </row>
        <row r="25">
          <cell r="A25" t="str">
            <v xml:space="preserve">           inflow</v>
          </cell>
          <cell r="E25">
            <v>0</v>
          </cell>
          <cell r="F25">
            <v>15.44987583</v>
          </cell>
          <cell r="G25">
            <v>630.47655942000006</v>
          </cell>
          <cell r="H25">
            <v>236.10593066999999</v>
          </cell>
          <cell r="I25">
            <v>119.81568627000001</v>
          </cell>
          <cell r="J25">
            <v>350.56973099999993</v>
          </cell>
        </row>
        <row r="26">
          <cell r="A26" t="str">
            <v xml:space="preserve">              equity</v>
          </cell>
          <cell r="E26">
            <v>0</v>
          </cell>
          <cell r="F26">
            <v>0</v>
          </cell>
          <cell r="G26">
            <v>0</v>
          </cell>
          <cell r="H26">
            <v>52.143867629999995</v>
          </cell>
          <cell r="I26">
            <v>7.2267947599999971</v>
          </cell>
          <cell r="J26">
            <v>-3.1940477300000012</v>
          </cell>
        </row>
        <row r="27">
          <cell r="A27" t="str">
            <v xml:space="preserve">              debt (including government eurobonds)</v>
          </cell>
          <cell r="E27">
            <v>0</v>
          </cell>
          <cell r="F27">
            <v>15.44987583</v>
          </cell>
          <cell r="G27">
            <v>630.47655942000006</v>
          </cell>
          <cell r="H27">
            <v>183.96206304</v>
          </cell>
          <cell r="I27">
            <v>112.58889151000001</v>
          </cell>
          <cell r="J27">
            <v>353.76377872999996</v>
          </cell>
        </row>
        <row r="28">
          <cell r="A28" t="str">
            <v xml:space="preserve">           outflow</v>
          </cell>
          <cell r="E28">
            <v>-32.504889700000007</v>
          </cell>
          <cell r="F28">
            <v>-28.956713390000004</v>
          </cell>
          <cell r="G28">
            <v>6.3959757200000098</v>
          </cell>
          <cell r="H28">
            <v>-0.10726275999999046</v>
          </cell>
          <cell r="I28">
            <v>-30.211112049999997</v>
          </cell>
          <cell r="J28">
            <v>-7.8230709799999971</v>
          </cell>
        </row>
        <row r="29">
          <cell r="A29" t="str">
            <v xml:space="preserve">              equity </v>
          </cell>
          <cell r="E29">
            <v>0</v>
          </cell>
          <cell r="F29">
            <v>0</v>
          </cell>
          <cell r="G29">
            <v>0</v>
          </cell>
          <cell r="H29">
            <v>0</v>
          </cell>
          <cell r="I29">
            <v>0</v>
          </cell>
          <cell r="J29">
            <v>-0.52845990000000009</v>
          </cell>
        </row>
        <row r="30">
          <cell r="A30" t="str">
            <v xml:space="preserve">              debt (including government eurobonds)</v>
          </cell>
          <cell r="E30">
            <v>-32.504889700000007</v>
          </cell>
          <cell r="F30">
            <v>-28.956713390000004</v>
          </cell>
          <cell r="G30">
            <v>6.3959757200000098</v>
          </cell>
          <cell r="H30">
            <v>-0.10726275999999046</v>
          </cell>
          <cell r="I30">
            <v>-30.211112049999997</v>
          </cell>
          <cell r="J30">
            <v>-7.2946110799999975</v>
          </cell>
        </row>
        <row r="31">
          <cell r="A31" t="str">
            <v xml:space="preserve">    Other investment, net</v>
          </cell>
          <cell r="B31" t="e">
            <v>#REF!</v>
          </cell>
          <cell r="C31">
            <v>-116.73167604301125</v>
          </cell>
          <cell r="D31">
            <v>-208.83557779394323</v>
          </cell>
          <cell r="E31">
            <v>42.95452285999994</v>
          </cell>
          <cell r="F31">
            <v>368.46783262999986</v>
          </cell>
          <cell r="G31">
            <v>-261.28061663000005</v>
          </cell>
          <cell r="H31">
            <v>621.83160194999982</v>
          </cell>
          <cell r="I31">
            <v>-95.024164619999965</v>
          </cell>
          <cell r="J31">
            <v>177.58977540000001</v>
          </cell>
        </row>
        <row r="32">
          <cell r="A32" t="str">
            <v xml:space="preserve">         Government (excluding government eurobonds)</v>
          </cell>
          <cell r="B32">
            <v>-41.8</v>
          </cell>
          <cell r="C32">
            <v>6.6157159507274628</v>
          </cell>
          <cell r="D32">
            <v>78.641692668199539</v>
          </cell>
          <cell r="E32">
            <v>96.804811170000008</v>
          </cell>
          <cell r="F32">
            <v>140.71140790999999</v>
          </cell>
          <cell r="G32">
            <v>-68.275326370000002</v>
          </cell>
          <cell r="H32">
            <v>-23.26601749000001</v>
          </cell>
          <cell r="I32">
            <v>-21.865089980000008</v>
          </cell>
          <cell r="J32">
            <v>17.246997420000007</v>
          </cell>
        </row>
        <row r="33">
          <cell r="A33" t="str">
            <v xml:space="preserve">         Non government</v>
          </cell>
          <cell r="B33">
            <v>-73.2</v>
          </cell>
          <cell r="C33">
            <v>-139.48281764984131</v>
          </cell>
          <cell r="D33">
            <v>-287.47727046214277</v>
          </cell>
          <cell r="E33">
            <v>-53.85028831000001</v>
          </cell>
          <cell r="F33">
            <v>227.75642472000001</v>
          </cell>
          <cell r="G33">
            <v>-193.00529026000004</v>
          </cell>
          <cell r="H33">
            <v>645.09761943999979</v>
          </cell>
          <cell r="I33">
            <v>-73.159074639999986</v>
          </cell>
          <cell r="J33">
            <v>160.34277798000005</v>
          </cell>
        </row>
        <row r="34">
          <cell r="A34" t="str">
            <v xml:space="preserve">              Bank of Slovenia</v>
          </cell>
          <cell r="B34">
            <v>11</v>
          </cell>
          <cell r="C34">
            <v>6.2657689340412617</v>
          </cell>
          <cell r="D34">
            <v>-13.733517207729165</v>
          </cell>
          <cell r="E34">
            <v>-103.4167212</v>
          </cell>
          <cell r="F34">
            <v>-70.251436110000014</v>
          </cell>
          <cell r="G34">
            <v>128.81332510000004</v>
          </cell>
          <cell r="H34">
            <v>-8.7991217000000006</v>
          </cell>
          <cell r="I34">
            <v>-5.3796978499999994</v>
          </cell>
          <cell r="J34">
            <v>-5.622624430000001</v>
          </cell>
        </row>
        <row r="35">
          <cell r="A35" t="str">
            <v xml:space="preserve">              Private sector</v>
          </cell>
          <cell r="B35" t="e">
            <v>#REF!</v>
          </cell>
          <cell r="C35">
            <v>40.643591100350022</v>
          </cell>
          <cell r="D35">
            <v>-273.7437532544136</v>
          </cell>
          <cell r="E35">
            <v>49.566432889999987</v>
          </cell>
          <cell r="F35">
            <v>298.00786083000003</v>
          </cell>
          <cell r="G35">
            <v>-321.81861536000008</v>
          </cell>
          <cell r="H35">
            <v>653.89674113999979</v>
          </cell>
          <cell r="I35">
            <v>-67.779376789999986</v>
          </cell>
          <cell r="J35">
            <v>165.96540241000005</v>
          </cell>
        </row>
        <row r="37">
          <cell r="A37" t="str">
            <v>Net errors and omissions</v>
          </cell>
          <cell r="D37">
            <v>10.075692117214203</v>
          </cell>
          <cell r="E37">
            <v>-69.919725339999999</v>
          </cell>
          <cell r="F37">
            <v>-194.60954982999999</v>
          </cell>
          <cell r="G37">
            <v>-5.3031099200000043</v>
          </cell>
          <cell r="H37">
            <v>77.24493305</v>
          </cell>
          <cell r="I37">
            <v>62.299842569999996</v>
          </cell>
          <cell r="J37">
            <v>27.271135639999997</v>
          </cell>
        </row>
        <row r="38">
          <cell r="A38" t="str">
            <v>Overall balance</v>
          </cell>
          <cell r="D38">
            <v>111.6291616782546</v>
          </cell>
          <cell r="E38">
            <v>641.35330096999996</v>
          </cell>
          <cell r="F38">
            <v>236.55501589999926</v>
          </cell>
          <cell r="G38">
            <v>587.50715535000018</v>
          </cell>
          <cell r="H38">
            <v>1287.152509560002</v>
          </cell>
          <cell r="I38">
            <v>157.81448467000024</v>
          </cell>
          <cell r="J38">
            <v>-92.081315149999355</v>
          </cell>
        </row>
        <row r="39">
          <cell r="A39" t="str">
            <v xml:space="preserve">Change in official  reserves </v>
          </cell>
          <cell r="B39">
            <v>-106.8</v>
          </cell>
          <cell r="C39">
            <v>-632.57860779762268</v>
          </cell>
          <cell r="D39">
            <v>-112.34639203548431</v>
          </cell>
          <cell r="E39">
            <v>-641.35330111000007</v>
          </cell>
          <cell r="F39">
            <v>-236.55501598000001</v>
          </cell>
          <cell r="G39">
            <v>-587.5071551100001</v>
          </cell>
          <cell r="H39">
            <v>-1287.1525096299999</v>
          </cell>
          <cell r="I39">
            <v>-157.81448455</v>
          </cell>
          <cell r="J39">
            <v>81.064196909999964</v>
          </cell>
        </row>
        <row r="41">
          <cell r="A41" t="str">
            <v>Change in net foreign assets of DMBs (increase: -)</v>
          </cell>
          <cell r="B41">
            <v>-30</v>
          </cell>
          <cell r="C41">
            <v>-188</v>
          </cell>
          <cell r="D41">
            <v>-484</v>
          </cell>
          <cell r="E41">
            <v>-432</v>
          </cell>
          <cell r="F41">
            <v>-170</v>
          </cell>
          <cell r="G41">
            <v>-170</v>
          </cell>
          <cell r="H41">
            <v>-168</v>
          </cell>
          <cell r="I41">
            <v>-167</v>
          </cell>
          <cell r="J41">
            <v>-167</v>
          </cell>
        </row>
        <row r="42">
          <cell r="I42" t="str">
            <v>(in percent of GDP)</v>
          </cell>
        </row>
        <row r="43">
          <cell r="A43" t="str">
            <v>Current account</v>
          </cell>
          <cell r="F43">
            <v>-0.5301091895135388</v>
          </cell>
          <cell r="G43">
            <v>0.16629665982324326</v>
          </cell>
          <cell r="H43">
            <v>6.2795969970612667E-2</v>
          </cell>
          <cell r="I43">
            <v>-0.75134744980708346</v>
          </cell>
          <cell r="J43">
            <v>-3.9106133926533171</v>
          </cell>
        </row>
        <row r="44">
          <cell r="A44" t="str">
            <v xml:space="preserve">   Trade balance</v>
          </cell>
          <cell r="F44">
            <v>-5.0847255738090045</v>
          </cell>
          <cell r="G44">
            <v>-4.3696729245322015</v>
          </cell>
          <cell r="H44">
            <v>-4.2641100920507515</v>
          </cell>
          <cell r="I44">
            <v>-4.0302257356012703</v>
          </cell>
          <cell r="J44">
            <v>-6.2225325677781118</v>
          </cell>
        </row>
        <row r="45">
          <cell r="A45" t="str">
            <v xml:space="preserve">       Exports f.o.b  </v>
          </cell>
          <cell r="F45">
            <v>44.550464530982325</v>
          </cell>
          <cell r="G45">
            <v>44.244334761191531</v>
          </cell>
          <cell r="H45">
            <v>46.180210231244267</v>
          </cell>
          <cell r="I45">
            <v>46.417674482003576</v>
          </cell>
          <cell r="J45">
            <v>43.089472217129604</v>
          </cell>
        </row>
        <row r="46">
          <cell r="A46" t="str">
            <v xml:space="preserve">       Imports f.o.b. </v>
          </cell>
          <cell r="F46">
            <v>-49.635190104791334</v>
          </cell>
          <cell r="G46">
            <v>-48.614007685723735</v>
          </cell>
          <cell r="H46">
            <v>-50.444320323295024</v>
          </cell>
          <cell r="I46">
            <v>-50.447900217604847</v>
          </cell>
          <cell r="J46">
            <v>-49.312004784907721</v>
          </cell>
        </row>
        <row r="47">
          <cell r="A47" t="str">
            <v xml:space="preserve">   Services</v>
          </cell>
          <cell r="F47">
            <v>3.0846610856555992</v>
          </cell>
          <cell r="G47">
            <v>3.3553695865361401</v>
          </cell>
          <cell r="H47">
            <v>3.4619272060829562</v>
          </cell>
          <cell r="I47">
            <v>2.5146652916222876</v>
          </cell>
          <cell r="J47">
            <v>1.8194627082611738</v>
          </cell>
        </row>
        <row r="48">
          <cell r="A48" t="str">
            <v xml:space="preserve">       Exports </v>
          </cell>
          <cell r="F48">
            <v>10.817429165163418</v>
          </cell>
          <cell r="G48">
            <v>11.309590060432345</v>
          </cell>
          <cell r="H48">
            <v>11.24621519933029</v>
          </cell>
          <cell r="I48">
            <v>10.352200152214907</v>
          </cell>
          <cell r="J48">
            <v>9.4906091120055276</v>
          </cell>
        </row>
        <row r="49">
          <cell r="A49" t="str">
            <v xml:space="preserve">          of which:  travel</v>
          </cell>
          <cell r="F49">
            <v>5.7833189244603114</v>
          </cell>
          <cell r="G49">
            <v>6.5671178471093636</v>
          </cell>
          <cell r="H49">
            <v>6.5195086935518534</v>
          </cell>
          <cell r="I49">
            <v>5.557371029743714</v>
          </cell>
          <cell r="J49">
            <v>4.7653420835963791</v>
          </cell>
        </row>
        <row r="50">
          <cell r="A50" t="str">
            <v xml:space="preserve">       Imports</v>
          </cell>
          <cell r="F50">
            <v>-7.7327680795078182</v>
          </cell>
          <cell r="G50">
            <v>-7.9542204738962052</v>
          </cell>
          <cell r="H50">
            <v>-7.7842879932473341</v>
          </cell>
          <cell r="I50">
            <v>-7.8375348605926192</v>
          </cell>
          <cell r="J50">
            <v>-7.6711464037443555</v>
          </cell>
        </row>
        <row r="51">
          <cell r="A51" t="str">
            <v xml:space="preserve">   Income, net</v>
          </cell>
          <cell r="F51">
            <v>0.95691907497529971</v>
          </cell>
          <cell r="G51">
            <v>0.70047836735793834</v>
          </cell>
          <cell r="H51">
            <v>0.21652106883929467</v>
          </cell>
          <cell r="I51">
            <v>0.14239534617774216</v>
          </cell>
          <cell r="J51">
            <v>-0.12235552687785284</v>
          </cell>
        </row>
        <row r="52">
          <cell r="A52" t="str">
            <v xml:space="preserve">   Current transfers, net</v>
          </cell>
          <cell r="F52">
            <v>0.51303622366456592</v>
          </cell>
          <cell r="G52">
            <v>0.48012163046136597</v>
          </cell>
          <cell r="H52">
            <v>0.64845778709911339</v>
          </cell>
          <cell r="I52">
            <v>0.62181764799415662</v>
          </cell>
          <cell r="J52">
            <v>0.61481199374147377</v>
          </cell>
        </row>
        <row r="54">
          <cell r="A54" t="str">
            <v xml:space="preserve">Capital and financial account  </v>
          </cell>
          <cell r="F54">
            <v>2.8304733796228949</v>
          </cell>
          <cell r="G54">
            <v>2.9738693556761766</v>
          </cell>
          <cell r="H54">
            <v>6.5829464513013258</v>
          </cell>
          <cell r="I54">
            <v>1.2390407325839012</v>
          </cell>
          <cell r="J54">
            <v>3.3141839021864579</v>
          </cell>
        </row>
        <row r="55">
          <cell r="A55" t="str">
            <v xml:space="preserve">    Direct investment, net</v>
          </cell>
          <cell r="F55">
            <v>0.97373515529807897</v>
          </cell>
          <cell r="G55">
            <v>0.99401392124024412</v>
          </cell>
          <cell r="H55">
            <v>1.8651447259008236</v>
          </cell>
          <cell r="I55">
            <v>1.2741555751575966</v>
          </cell>
          <cell r="J55">
            <v>0.71697897218415596</v>
          </cell>
        </row>
        <row r="56">
          <cell r="A56" t="str">
            <v xml:space="preserve">           inflow</v>
          </cell>
          <cell r="F56">
            <v>0.94630558128009612</v>
          </cell>
          <cell r="G56">
            <v>1.0276091433933274</v>
          </cell>
          <cell r="H56">
            <v>2.0609605454347175</v>
          </cell>
          <cell r="I56">
            <v>1.2655287826898387</v>
          </cell>
          <cell r="J56">
            <v>0.90539559631233579</v>
          </cell>
        </row>
        <row r="57">
          <cell r="A57" t="str">
            <v xml:space="preserve">           outflow</v>
          </cell>
          <cell r="F57">
            <v>2.7429574017982784E-2</v>
          </cell>
          <cell r="G57">
            <v>-3.3595222153083242E-2</v>
          </cell>
          <cell r="H57">
            <v>-0.19581581953389365</v>
          </cell>
          <cell r="I57">
            <v>8.626792467757988E-3</v>
          </cell>
          <cell r="J57">
            <v>-0.18841662412817972</v>
          </cell>
        </row>
        <row r="58">
          <cell r="A58" t="str">
            <v xml:space="preserve">    Portfolio investment, net</v>
          </cell>
          <cell r="F58">
            <v>-7.2062149615756868E-2</v>
          </cell>
          <cell r="G58">
            <v>3.3735675783898995</v>
          </cell>
          <cell r="H58">
            <v>1.2962860875846332</v>
          </cell>
          <cell r="I58">
            <v>0.45751675337294417</v>
          </cell>
          <cell r="J58">
            <v>1.7127776969961923</v>
          </cell>
        </row>
        <row r="59">
          <cell r="A59" t="str">
            <v xml:space="preserve">           inflow</v>
          </cell>
          <cell r="F59">
            <v>8.2428714986805943E-2</v>
          </cell>
          <cell r="G59">
            <v>3.3396875551032648</v>
          </cell>
          <cell r="H59">
            <v>1.2968752571114583</v>
          </cell>
          <cell r="I59">
            <v>0.61177327455193875</v>
          </cell>
          <cell r="J59">
            <v>1.7518712405941963</v>
          </cell>
        </row>
        <row r="60">
          <cell r="A60" t="str">
            <v xml:space="preserve">              equity</v>
          </cell>
          <cell r="F60">
            <v>0</v>
          </cell>
          <cell r="G60">
            <v>0</v>
          </cell>
          <cell r="H60">
            <v>0.28641420208100909</v>
          </cell>
          <cell r="I60">
            <v>3.6899675096606951E-2</v>
          </cell>
          <cell r="J60">
            <v>-1.5961333408080744E-2</v>
          </cell>
        </row>
        <row r="61">
          <cell r="A61" t="str">
            <v xml:space="preserve">              debt</v>
          </cell>
          <cell r="F61">
            <v>8.2428714986805943E-2</v>
          </cell>
          <cell r="G61">
            <v>3.3396875551032648</v>
          </cell>
          <cell r="H61">
            <v>1.0104610550304494</v>
          </cell>
          <cell r="I61">
            <v>0.57487359945533179</v>
          </cell>
          <cell r="J61">
            <v>1.7678325740022773</v>
          </cell>
        </row>
        <row r="62">
          <cell r="A62" t="str">
            <v xml:space="preserve">           outflow</v>
          </cell>
          <cell r="F62">
            <v>-0.15449086460256281</v>
          </cell>
          <cell r="G62">
            <v>3.3880023286634309E-2</v>
          </cell>
          <cell r="H62">
            <v>-5.8916952682522088E-4</v>
          </cell>
          <cell r="I62">
            <v>-0.15425652117899463</v>
          </cell>
          <cell r="J62">
            <v>-3.9093543598004057E-2</v>
          </cell>
        </row>
        <row r="63">
          <cell r="A63" t="str">
            <v xml:space="preserve">              equity</v>
          </cell>
          <cell r="F63">
            <v>0</v>
          </cell>
          <cell r="G63">
            <v>0</v>
          </cell>
          <cell r="H63">
            <v>0</v>
          </cell>
          <cell r="I63">
            <v>0</v>
          </cell>
          <cell r="J63">
            <v>-2.6408261146119469E-3</v>
          </cell>
        </row>
        <row r="64">
          <cell r="A64" t="str">
            <v xml:space="preserve">              debt</v>
          </cell>
          <cell r="F64">
            <v>-0.15449086460256281</v>
          </cell>
          <cell r="G64">
            <v>3.3880023286634309E-2</v>
          </cell>
          <cell r="H64">
            <v>-5.8916952682522088E-4</v>
          </cell>
          <cell r="I64">
            <v>-0.15425652117899463</v>
          </cell>
          <cell r="J64">
            <v>-3.6452717483392114E-2</v>
          </cell>
        </row>
        <row r="65">
          <cell r="A65" t="str">
            <v xml:space="preserve">    Other investment, net</v>
          </cell>
          <cell r="F65">
            <v>1.9658623986277288</v>
          </cell>
          <cell r="G65">
            <v>-1.384025481536781</v>
          </cell>
          <cell r="H65">
            <v>3.4155771367982979</v>
          </cell>
          <cell r="I65">
            <v>-0.4851889277680958</v>
          </cell>
          <cell r="J65">
            <v>0.88745374353738138</v>
          </cell>
        </row>
        <row r="66">
          <cell r="A66" t="str">
            <v xml:space="preserve">         Government</v>
          </cell>
          <cell r="F66">
            <v>0.75072839844341854</v>
          </cell>
          <cell r="G66">
            <v>-0.36166016704612408</v>
          </cell>
          <cell r="H66">
            <v>-0.12779485177979605</v>
          </cell>
          <cell r="I66">
            <v>-0.11164212393103533</v>
          </cell>
          <cell r="J66">
            <v>8.6186901192277565E-2</v>
          </cell>
        </row>
        <row r="67">
          <cell r="A67" t="str">
            <v xml:space="preserve">         Non government</v>
          </cell>
          <cell r="F67">
            <v>1.2151340001843112</v>
          </cell>
          <cell r="G67">
            <v>-1.0223653144906566</v>
          </cell>
          <cell r="H67">
            <v>3.5433719885780937</v>
          </cell>
          <cell r="I67">
            <v>-0.37354680383706063</v>
          </cell>
          <cell r="J67">
            <v>0.80126684234510404</v>
          </cell>
        </row>
        <row r="68">
          <cell r="A68" t="str">
            <v xml:space="preserve">              Bank of Slovenia</v>
          </cell>
          <cell r="F68">
            <v>-0.37480790578787443</v>
          </cell>
          <cell r="G68">
            <v>0.6823350564590307</v>
          </cell>
          <cell r="H68">
            <v>-4.8331539934894398E-2</v>
          </cell>
          <cell r="I68">
            <v>-2.7468484905874786E-2</v>
          </cell>
          <cell r="J68">
            <v>-2.8097445856155045E-2</v>
          </cell>
        </row>
        <row r="69">
          <cell r="A69" t="str">
            <v xml:space="preserve">              Private sector</v>
          </cell>
          <cell r="F69">
            <v>1.5899419059721858</v>
          </cell>
          <cell r="G69">
            <v>-1.7047003709496875</v>
          </cell>
          <cell r="H69">
            <v>3.5917035285129884</v>
          </cell>
          <cell r="I69">
            <v>-0.34607831893118579</v>
          </cell>
          <cell r="J69">
            <v>0.82936428820125918</v>
          </cell>
        </row>
        <row r="71">
          <cell r="A71" t="str">
            <v>Net errors and omissions</v>
          </cell>
          <cell r="F71">
            <v>-1.0382876401827805</v>
          </cell>
          <cell r="G71">
            <v>-2.8091020892928163E-2</v>
          </cell>
          <cell r="H71">
            <v>0.42428854762564755</v>
          </cell>
          <cell r="I71">
            <v>0.31810007420257269</v>
          </cell>
          <cell r="J71">
            <v>0.13627964425160086</v>
          </cell>
        </row>
        <row r="72">
          <cell r="A72" t="str">
            <v>Overall balance</v>
          </cell>
          <cell r="F72">
            <v>1.2620765499265754</v>
          </cell>
          <cell r="G72">
            <v>3.1120749946064921</v>
          </cell>
          <cell r="H72">
            <v>7.0700309688975862</v>
          </cell>
          <cell r="I72">
            <v>0.80579335697939058</v>
          </cell>
          <cell r="J72">
            <v>-0.46014984621525862</v>
          </cell>
        </row>
        <row r="73">
          <cell r="A73" t="str">
            <v xml:space="preserve">Change in official  reserves </v>
          </cell>
          <cell r="F73">
            <v>-1.2620765503533982</v>
          </cell>
          <cell r="G73">
            <v>-3.1120749933351912</v>
          </cell>
          <cell r="H73">
            <v>-7.0700309692820689</v>
          </cell>
          <cell r="I73">
            <v>-0.80579335636667504</v>
          </cell>
          <cell r="J73">
            <v>0.4050949715578665</v>
          </cell>
        </row>
        <row r="75">
          <cell r="A75" t="str">
            <v>Memorandum items:</v>
          </cell>
          <cell r="F75" t="str">
            <v>(in percent of GDP)</v>
          </cell>
        </row>
        <row r="76">
          <cell r="A76" t="str">
            <v>External debt (percent of GDP)</v>
          </cell>
          <cell r="F76">
            <v>15.845647318112697</v>
          </cell>
          <cell r="G76">
            <v>21.241308492553713</v>
          </cell>
          <cell r="H76">
            <v>22.937801936313598</v>
          </cell>
          <cell r="I76">
            <v>25.320421415160531</v>
          </cell>
          <cell r="J76">
            <v>27.439690684826225</v>
          </cell>
        </row>
        <row r="77">
          <cell r="A77" t="str">
            <v>External debt (percent of XGS)</v>
          </cell>
          <cell r="F77">
            <v>28.618837128015468</v>
          </cell>
          <cell r="G77">
            <v>38.235477620630185</v>
          </cell>
          <cell r="H77">
            <v>39.942938750461074</v>
          </cell>
          <cell r="I77">
            <v>44.601862481299989</v>
          </cell>
          <cell r="J77">
            <v>52.186474404750719</v>
          </cell>
        </row>
        <row r="78">
          <cell r="A78" t="str">
            <v>Short-term debt/foreign reserves</v>
          </cell>
          <cell r="F78">
            <v>2.7753292675673595</v>
          </cell>
          <cell r="G78">
            <v>2.1503357867106816</v>
          </cell>
          <cell r="H78">
            <v>4.0943607147050347</v>
          </cell>
          <cell r="I78">
            <v>3.0787575971267636</v>
          </cell>
          <cell r="J78">
            <v>3.8250401981431237</v>
          </cell>
        </row>
        <row r="79">
          <cell r="A79" t="str">
            <v>Debt service (percent of XGS)</v>
          </cell>
          <cell r="F79">
            <v>7.1209833796644544</v>
          </cell>
          <cell r="G79">
            <v>8.9247897887555734</v>
          </cell>
          <cell r="H79">
            <v>8.8092544514307125</v>
          </cell>
          <cell r="I79">
            <v>13.814974948835811</v>
          </cell>
          <cell r="J79">
            <v>8.0403856030630312</v>
          </cell>
        </row>
        <row r="80">
          <cell r="A80" t="str">
            <v>Foreign exchange reserves</v>
          </cell>
        </row>
        <row r="81">
          <cell r="A81" t="str">
            <v xml:space="preserve">    Bank of Slovenia (million of $US)</v>
          </cell>
          <cell r="B81">
            <v>112.1</v>
          </cell>
          <cell r="C81">
            <v>715.54424700000004</v>
          </cell>
          <cell r="D81">
            <v>770.06670099999997</v>
          </cell>
          <cell r="E81">
            <v>1480.1183127679999</v>
          </cell>
          <cell r="F81">
            <v>1801.5880344110001</v>
          </cell>
          <cell r="G81">
            <v>2278.713878215</v>
          </cell>
          <cell r="H81">
            <v>3297.2180373640003</v>
          </cell>
          <cell r="I81">
            <v>3572.8697869120001</v>
          </cell>
          <cell r="J81">
            <v>3058.7913835990003</v>
          </cell>
        </row>
        <row r="82">
          <cell r="A82" t="str">
            <v xml:space="preserve">       (in months of MGNFS)</v>
          </cell>
          <cell r="B82">
            <v>0.28860759493670884</v>
          </cell>
          <cell r="C82">
            <v>1.2388965450103686</v>
          </cell>
          <cell r="D82">
            <v>1.2738100336473501</v>
          </cell>
          <cell r="E82">
            <v>2.1311393902614539</v>
          </cell>
          <cell r="F82">
            <v>2.0105777770772852</v>
          </cell>
          <cell r="G82">
            <v>2.5605623842176852</v>
          </cell>
          <cell r="H82">
            <v>3.7323624453385182</v>
          </cell>
          <cell r="I82">
            <v>3.7559103129613702</v>
          </cell>
          <cell r="J82">
            <v>3.2189365021658931</v>
          </cell>
        </row>
        <row r="83">
          <cell r="A83" t="str">
            <v xml:space="preserve">    Deposit money banks (million of $US)</v>
          </cell>
          <cell r="B83">
            <v>296.60000000000002</v>
          </cell>
          <cell r="C83">
            <v>448.11750699999999</v>
          </cell>
          <cell r="D83">
            <v>796.45774500000005</v>
          </cell>
          <cell r="E83">
            <v>1283.131247153</v>
          </cell>
          <cell r="F83">
            <v>1624.0927389589999</v>
          </cell>
          <cell r="G83">
            <v>1845.397132582</v>
          </cell>
          <cell r="H83">
            <v>1079.688673312</v>
          </cell>
          <cell r="I83">
            <v>1208.5825530969998</v>
          </cell>
          <cell r="J83">
            <v>1056.4228072799999</v>
          </cell>
        </row>
        <row r="84">
          <cell r="A84" t="str">
            <v xml:space="preserve">       (in months of MGNFS)</v>
          </cell>
          <cell r="B84">
            <v>0.76361295859257683</v>
          </cell>
          <cell r="C84">
            <v>0.77587267804692406</v>
          </cell>
          <cell r="D84">
            <v>1.3174649230250806</v>
          </cell>
          <cell r="E84">
            <v>1.8475087566271371</v>
          </cell>
          <cell r="F84">
            <v>1.8124924824620652</v>
          </cell>
          <cell r="G84">
            <v>2.0736497577897364</v>
          </cell>
          <cell r="H84">
            <v>1.2221786400722043</v>
          </cell>
          <cell r="I84">
            <v>1.2704990514545187</v>
          </cell>
          <cell r="J84">
            <v>1.1117325471451507</v>
          </cell>
        </row>
        <row r="85">
          <cell r="A85" t="str">
            <v>Export of GS volume growth (in percent)</v>
          </cell>
          <cell r="D85">
            <v>-1.6201799050405419</v>
          </cell>
          <cell r="E85">
            <v>7.1841639401958313</v>
          </cell>
          <cell r="F85">
            <v>-1.1216352375151617</v>
          </cell>
          <cell r="G85">
            <v>0.98844856873543385</v>
          </cell>
          <cell r="H85">
            <v>10.151424588822721</v>
          </cell>
          <cell r="I85">
            <v>5.7152771621242549</v>
          </cell>
          <cell r="J85">
            <v>-2.2134607262402017</v>
          </cell>
        </row>
        <row r="86">
          <cell r="A86" t="str">
            <v>Import of GS volume growth (in percent)</v>
          </cell>
          <cell r="D86">
            <v>6.2907382114488319</v>
          </cell>
          <cell r="E86">
            <v>10.945801695750923</v>
          </cell>
          <cell r="F86">
            <v>17.26658270129635</v>
          </cell>
          <cell r="G86">
            <v>-1.0537522736061011</v>
          </cell>
          <cell r="H86">
            <v>7.5049560245081581</v>
          </cell>
          <cell r="I86">
            <v>7.6945467075752561</v>
          </cell>
          <cell r="J86">
            <v>2.2180453307570902</v>
          </cell>
        </row>
        <row r="87">
          <cell r="A87" t="str">
            <v>Export of Goods volume growth (in percent)</v>
          </cell>
          <cell r="D87">
            <v>-3.5000000000000004</v>
          </cell>
          <cell r="E87">
            <v>6.1</v>
          </cell>
          <cell r="F87">
            <v>8.4</v>
          </cell>
          <cell r="G87">
            <v>-0.74902234521322386</v>
          </cell>
          <cell r="H87">
            <v>11.741619593577891</v>
          </cell>
          <cell r="I87">
            <v>8.2126641879183957</v>
          </cell>
          <cell r="J87">
            <v>-1.9069119082103958</v>
          </cell>
        </row>
        <row r="88">
          <cell r="A88" t="str">
            <v>Import of Goods volume growth (in percent)</v>
          </cell>
          <cell r="D88">
            <v>8.4867425996502313</v>
          </cell>
          <cell r="E88">
            <v>10.815437698289788</v>
          </cell>
          <cell r="F88">
            <v>16.633405815254278</v>
          </cell>
          <cell r="G88">
            <v>-1.498450588101452</v>
          </cell>
          <cell r="H88">
            <v>9.5930082985176348</v>
          </cell>
          <cell r="I88">
            <v>7.7903677656897985</v>
          </cell>
          <cell r="J88">
            <v>2.8265416526024545</v>
          </cell>
        </row>
        <row r="89">
          <cell r="A89" t="str">
            <v>Tourism receipts (percent change)</v>
          </cell>
          <cell r="B89" t="str">
            <v>...</v>
          </cell>
          <cell r="C89">
            <v>99.098515722801153</v>
          </cell>
          <cell r="D89">
            <v>9.4044850940989022</v>
          </cell>
          <cell r="E89">
            <v>24.370073475799558</v>
          </cell>
          <cell r="F89">
            <v>18.733881540398457</v>
          </cell>
          <cell r="G89">
            <v>14.37057639084891</v>
          </cell>
          <cell r="H89">
            <v>-4.2617148162509721</v>
          </cell>
          <cell r="I89">
            <v>-8.3000685160351075</v>
          </cell>
          <cell r="J89">
            <v>-12.385952693540004</v>
          </cell>
        </row>
        <row r="90">
          <cell r="A90" t="str">
            <v>Change in the terms of trade (percent change)</v>
          </cell>
          <cell r="H90">
            <v>-1.3458695199816018</v>
          </cell>
          <cell r="I90">
            <v>0.11485381029752162</v>
          </cell>
          <cell r="J90">
            <v>-0.44913134707084135</v>
          </cell>
        </row>
        <row r="92">
          <cell r="A92" t="str">
            <v>Gross domestic product (in billions of $US)</v>
          </cell>
          <cell r="B92">
            <v>12.673</v>
          </cell>
          <cell r="C92">
            <v>12.522635010456391</v>
          </cell>
          <cell r="D92">
            <v>12.67303956199223</v>
          </cell>
          <cell r="E92">
            <v>14.385617464618155</v>
          </cell>
          <cell r="F92">
            <v>18.74331758353021</v>
          </cell>
          <cell r="G92">
            <v>18.878309692671394</v>
          </cell>
          <cell r="H92">
            <v>18.205754900118983</v>
          </cell>
          <cell r="I92">
            <v>19.584982092876274</v>
          </cell>
          <cell r="J92">
            <v>20.011158518767299</v>
          </cell>
        </row>
        <row r="95">
          <cell r="A95" t="str">
            <v xml:space="preserve">  Sources:  Bank of Slovenia and staff estimates.</v>
          </cell>
        </row>
      </sheetData>
      <sheetData sheetId="12" refreshError="1"/>
      <sheetData sheetId="13" refreshError="1"/>
      <sheetData sheetId="14" refreshError="1"/>
      <sheetData sheetId="15" refreshError="1"/>
      <sheetData sheetId="1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sheetData sheetId="64" refreshError="1"/>
      <sheetData sheetId="65"/>
      <sheetData sheetId="66"/>
      <sheetData sheetId="6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 val="StRp_Tbl1"/>
      <sheetName val="Stfrpr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refreshError="1"/>
      <sheetData sheetId="4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s>
    <sheetDataSet>
      <sheetData sheetId="0" refreshError="1"/>
      <sheetData sheetId="1" refreshError="1">
        <row r="20">
          <cell r="A20" t="str">
            <v>October</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s>
    <sheetDataSet>
      <sheetData sheetId="0"/>
      <sheetData sheetId="1" refreshError="1">
        <row r="1">
          <cell r="B1" t="str">
            <v>OCENA 1-12/2000</v>
          </cell>
        </row>
        <row r="2">
          <cell r="A2">
            <v>7000</v>
          </cell>
          <cell r="B2">
            <v>168084529.20554003</v>
          </cell>
        </row>
        <row r="3">
          <cell r="A3">
            <v>7001</v>
          </cell>
          <cell r="B3">
            <v>51311257.489250004</v>
          </cell>
        </row>
        <row r="4">
          <cell r="A4">
            <v>7002</v>
          </cell>
          <cell r="B4">
            <v>0</v>
          </cell>
        </row>
        <row r="5">
          <cell r="A5">
            <v>7010</v>
          </cell>
          <cell r="B5">
            <v>3718498.10984</v>
          </cell>
        </row>
        <row r="6">
          <cell r="A6">
            <v>7011</v>
          </cell>
          <cell r="B6">
            <v>2402270.01865</v>
          </cell>
        </row>
        <row r="7">
          <cell r="A7">
            <v>7012</v>
          </cell>
          <cell r="B7">
            <v>367275.22435999999</v>
          </cell>
        </row>
        <row r="8">
          <cell r="A8">
            <v>7013</v>
          </cell>
          <cell r="B8">
            <v>32451.976910000001</v>
          </cell>
        </row>
        <row r="9">
          <cell r="A9">
            <v>7020</v>
          </cell>
          <cell r="B9">
            <v>63222378.782150008</v>
          </cell>
        </row>
        <row r="10">
          <cell r="A10">
            <v>7021</v>
          </cell>
          <cell r="B10">
            <v>4376234.4516700003</v>
          </cell>
        </row>
        <row r="11">
          <cell r="A11">
            <v>7030</v>
          </cell>
          <cell r="B11">
            <v>0</v>
          </cell>
        </row>
        <row r="12">
          <cell r="A12">
            <v>7031</v>
          </cell>
          <cell r="B12">
            <v>0</v>
          </cell>
        </row>
        <row r="13">
          <cell r="A13">
            <v>7032</v>
          </cell>
          <cell r="B13">
            <v>0</v>
          </cell>
        </row>
        <row r="14">
          <cell r="A14">
            <v>7033</v>
          </cell>
          <cell r="B14">
            <v>1042708.3703600002</v>
          </cell>
        </row>
        <row r="15">
          <cell r="A15">
            <v>7040</v>
          </cell>
          <cell r="B15">
            <v>410803414.13252002</v>
          </cell>
        </row>
        <row r="16">
          <cell r="A16">
            <v>7041</v>
          </cell>
          <cell r="B16">
            <v>7905257.0202599987</v>
          </cell>
        </row>
        <row r="17">
          <cell r="A17">
            <v>7042</v>
          </cell>
          <cell r="B17">
            <v>135415367.11741999</v>
          </cell>
        </row>
        <row r="18">
          <cell r="A18">
            <v>7043</v>
          </cell>
          <cell r="B18">
            <v>0</v>
          </cell>
        </row>
        <row r="19">
          <cell r="A19">
            <v>7044</v>
          </cell>
          <cell r="B19">
            <v>15626748.317160001</v>
          </cell>
        </row>
        <row r="20">
          <cell r="A20">
            <v>7045</v>
          </cell>
          <cell r="B20">
            <v>0</v>
          </cell>
        </row>
        <row r="21">
          <cell r="A21">
            <v>7046</v>
          </cell>
          <cell r="B21">
            <v>16306971.605929997</v>
          </cell>
        </row>
        <row r="22">
          <cell r="A22">
            <v>7047</v>
          </cell>
          <cell r="B22">
            <v>4969588.7784500001</v>
          </cell>
        </row>
        <row r="23">
          <cell r="A23">
            <v>7048</v>
          </cell>
          <cell r="B23">
            <v>4695543.0908599999</v>
          </cell>
        </row>
        <row r="24">
          <cell r="A24">
            <v>7050</v>
          </cell>
          <cell r="B24">
            <v>36038259.703370005</v>
          </cell>
        </row>
        <row r="25">
          <cell r="A25">
            <v>7051</v>
          </cell>
          <cell r="B25">
            <v>2189516.54427</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233292.22389000002</v>
          </cell>
        </row>
        <row r="32">
          <cell r="A32">
            <v>7100</v>
          </cell>
          <cell r="B32">
            <v>348013.67935000005</v>
          </cell>
        </row>
        <row r="33">
          <cell r="A33">
            <v>7101</v>
          </cell>
          <cell r="B33">
            <v>3898190.3339399993</v>
          </cell>
        </row>
        <row r="34">
          <cell r="A34">
            <v>7102</v>
          </cell>
          <cell r="B34">
            <v>5643306.3510999996</v>
          </cell>
        </row>
        <row r="35">
          <cell r="A35">
            <v>7103</v>
          </cell>
          <cell r="B35">
            <v>4034567.8938899999</v>
          </cell>
        </row>
        <row r="36">
          <cell r="A36">
            <v>7110</v>
          </cell>
          <cell r="B36">
            <v>7509924.1503799995</v>
          </cell>
        </row>
        <row r="37">
          <cell r="A37">
            <v>7111</v>
          </cell>
          <cell r="B37">
            <v>11702546.51761</v>
          </cell>
        </row>
        <row r="38">
          <cell r="A38">
            <v>7120</v>
          </cell>
          <cell r="B38">
            <v>7230942.1754399994</v>
          </cell>
        </row>
        <row r="39">
          <cell r="A39">
            <v>7130</v>
          </cell>
          <cell r="B39">
            <v>4970409.2226000009</v>
          </cell>
        </row>
        <row r="40">
          <cell r="A40">
            <v>7140</v>
          </cell>
          <cell r="B40">
            <v>0</v>
          </cell>
        </row>
        <row r="41">
          <cell r="A41">
            <v>7141</v>
          </cell>
          <cell r="B41">
            <v>8421207.292510001</v>
          </cell>
        </row>
        <row r="42">
          <cell r="A42">
            <v>7200</v>
          </cell>
          <cell r="B42">
            <v>427839.62583000003</v>
          </cell>
        </row>
        <row r="43">
          <cell r="A43">
            <v>7201</v>
          </cell>
          <cell r="B43">
            <v>54152.870699999999</v>
          </cell>
        </row>
        <row r="44">
          <cell r="A44">
            <v>7202</v>
          </cell>
          <cell r="B44">
            <v>9942.1666999999998</v>
          </cell>
        </row>
        <row r="45">
          <cell r="A45">
            <v>7203</v>
          </cell>
          <cell r="B45">
            <v>0</v>
          </cell>
        </row>
        <row r="46">
          <cell r="A46">
            <v>7210</v>
          </cell>
          <cell r="B46">
            <v>0</v>
          </cell>
        </row>
        <row r="47">
          <cell r="A47">
            <v>7211</v>
          </cell>
          <cell r="B47">
            <v>0</v>
          </cell>
        </row>
        <row r="48">
          <cell r="A48">
            <v>7220</v>
          </cell>
          <cell r="B48">
            <v>3897.0179999999996</v>
          </cell>
        </row>
        <row r="49">
          <cell r="A49">
            <v>7221</v>
          </cell>
          <cell r="B49">
            <v>1318.8565000000001</v>
          </cell>
        </row>
        <row r="50">
          <cell r="A50">
            <v>7222</v>
          </cell>
          <cell r="B50">
            <v>0</v>
          </cell>
        </row>
        <row r="51">
          <cell r="A51">
            <v>7300</v>
          </cell>
          <cell r="B51">
            <v>7205.71144</v>
          </cell>
        </row>
        <row r="52">
          <cell r="A52">
            <v>7301</v>
          </cell>
          <cell r="B52">
            <v>0</v>
          </cell>
        </row>
        <row r="53">
          <cell r="A53">
            <v>7310</v>
          </cell>
          <cell r="B53">
            <v>5744357.5786700007</v>
          </cell>
        </row>
        <row r="54">
          <cell r="A54">
            <v>7311</v>
          </cell>
          <cell r="B54">
            <v>1457529.1908799999</v>
          </cell>
        </row>
        <row r="55">
          <cell r="A55">
            <v>7400</v>
          </cell>
          <cell r="B55">
            <v>0</v>
          </cell>
        </row>
        <row r="56">
          <cell r="A56">
            <v>7401</v>
          </cell>
          <cell r="B56">
            <v>0</v>
          </cell>
        </row>
        <row r="57">
          <cell r="A57">
            <v>7402</v>
          </cell>
          <cell r="B57">
            <v>0</v>
          </cell>
        </row>
        <row r="58">
          <cell r="A58">
            <v>7403</v>
          </cell>
          <cell r="B58">
            <v>0</v>
          </cell>
        </row>
        <row r="59">
          <cell r="A59">
            <v>4000</v>
          </cell>
          <cell r="B59">
            <v>97265346.111592188</v>
          </cell>
        </row>
        <row r="60">
          <cell r="A60">
            <v>4001</v>
          </cell>
          <cell r="B60">
            <v>3738295.1632000054</v>
          </cell>
        </row>
        <row r="61">
          <cell r="A61">
            <v>4002</v>
          </cell>
          <cell r="B61">
            <v>8621803.1542800032</v>
          </cell>
        </row>
        <row r="62">
          <cell r="A62">
            <v>4003</v>
          </cell>
          <cell r="B62">
            <v>2505608.2352599995</v>
          </cell>
        </row>
        <row r="63">
          <cell r="A63">
            <v>4004</v>
          </cell>
          <cell r="B63">
            <v>1663987.4132099997</v>
          </cell>
        </row>
        <row r="64">
          <cell r="A64">
            <v>4005</v>
          </cell>
          <cell r="B64">
            <v>15717.282799999999</v>
          </cell>
        </row>
        <row r="65">
          <cell r="A65">
            <v>4009</v>
          </cell>
          <cell r="B65">
            <v>696560.35642000008</v>
          </cell>
        </row>
        <row r="66">
          <cell r="A66">
            <v>4010</v>
          </cell>
          <cell r="B66">
            <v>11582981.567600001</v>
          </cell>
        </row>
        <row r="67">
          <cell r="A67">
            <v>4011</v>
          </cell>
          <cell r="B67">
            <v>6851838.3412179993</v>
          </cell>
        </row>
        <row r="68">
          <cell r="A68">
            <v>4012</v>
          </cell>
          <cell r="B68">
            <v>59612.367040000005</v>
          </cell>
        </row>
        <row r="69">
          <cell r="A69">
            <v>4013</v>
          </cell>
          <cell r="B69">
            <v>99423.557805000048</v>
          </cell>
        </row>
        <row r="70">
          <cell r="A70">
            <v>4020</v>
          </cell>
          <cell r="B70">
            <v>15745112.736810001</v>
          </cell>
        </row>
        <row r="71">
          <cell r="A71">
            <v>4021</v>
          </cell>
          <cell r="B71">
            <v>15896077.584850002</v>
          </cell>
        </row>
        <row r="72">
          <cell r="A72">
            <v>4022</v>
          </cell>
          <cell r="B72">
            <v>7681812.7632100005</v>
          </cell>
        </row>
        <row r="73">
          <cell r="A73">
            <v>4023</v>
          </cell>
          <cell r="B73">
            <v>4621042.6945999991</v>
          </cell>
        </row>
        <row r="74">
          <cell r="A74">
            <v>4024</v>
          </cell>
          <cell r="B74">
            <v>3241847.53039</v>
          </cell>
        </row>
        <row r="75">
          <cell r="A75">
            <v>4025</v>
          </cell>
          <cell r="B75">
            <v>22645712.80446</v>
          </cell>
        </row>
        <row r="76">
          <cell r="A76">
            <v>4026</v>
          </cell>
          <cell r="B76">
            <v>8688795.5853899997</v>
          </cell>
        </row>
        <row r="77">
          <cell r="A77">
            <v>4027</v>
          </cell>
          <cell r="B77">
            <v>2822162.7418900002</v>
          </cell>
        </row>
        <row r="78">
          <cell r="A78">
            <v>4029</v>
          </cell>
          <cell r="B78">
            <v>24513140.981079999</v>
          </cell>
        </row>
        <row r="79">
          <cell r="A79">
            <v>4030</v>
          </cell>
          <cell r="B79">
            <v>0</v>
          </cell>
        </row>
        <row r="80">
          <cell r="A80">
            <v>4031</v>
          </cell>
          <cell r="B80">
            <v>5532638.7062299997</v>
          </cell>
        </row>
        <row r="81">
          <cell r="A81">
            <v>4032</v>
          </cell>
          <cell r="B81">
            <v>0</v>
          </cell>
        </row>
        <row r="82">
          <cell r="A82">
            <v>4033</v>
          </cell>
          <cell r="B82">
            <v>3981.3971099999999</v>
          </cell>
        </row>
        <row r="83">
          <cell r="A83">
            <v>4034</v>
          </cell>
          <cell r="B83">
            <v>28758016.435799994</v>
          </cell>
        </row>
        <row r="84">
          <cell r="A84">
            <v>4040</v>
          </cell>
          <cell r="B84">
            <v>4422376.7713299999</v>
          </cell>
        </row>
        <row r="85">
          <cell r="A85">
            <v>4041</v>
          </cell>
          <cell r="B85">
            <v>764984.14835000003</v>
          </cell>
        </row>
        <row r="86">
          <cell r="A86">
            <v>4042</v>
          </cell>
          <cell r="B86">
            <v>3838504.3075500005</v>
          </cell>
        </row>
        <row r="87">
          <cell r="A87">
            <v>4043</v>
          </cell>
          <cell r="B87">
            <v>12027624.75</v>
          </cell>
        </row>
        <row r="88">
          <cell r="A88">
            <v>4044</v>
          </cell>
          <cell r="B88" t="str">
            <v xml:space="preserve"> </v>
          </cell>
        </row>
        <row r="89">
          <cell r="A89">
            <v>4090</v>
          </cell>
          <cell r="B89">
            <v>0</v>
          </cell>
        </row>
        <row r="90">
          <cell r="A90">
            <v>4091</v>
          </cell>
          <cell r="B90">
            <v>9828170.2368199993</v>
          </cell>
        </row>
        <row r="91">
          <cell r="A91">
            <v>4092</v>
          </cell>
          <cell r="B91">
            <v>0</v>
          </cell>
        </row>
        <row r="92">
          <cell r="A92">
            <v>4100</v>
          </cell>
          <cell r="B92">
            <v>15001229.34317</v>
          </cell>
        </row>
        <row r="93">
          <cell r="A93">
            <v>4101</v>
          </cell>
          <cell r="B93">
            <v>0</v>
          </cell>
        </row>
        <row r="94">
          <cell r="A94">
            <v>4102</v>
          </cell>
          <cell r="B94">
            <v>35730902.330730006</v>
          </cell>
        </row>
        <row r="95">
          <cell r="A95">
            <v>4110</v>
          </cell>
          <cell r="B95">
            <v>24149653.021240003</v>
          </cell>
        </row>
        <row r="96">
          <cell r="A96">
            <v>4111</v>
          </cell>
          <cell r="B96">
            <v>73786959.816789985</v>
          </cell>
        </row>
        <row r="97">
          <cell r="A97">
            <v>4112</v>
          </cell>
          <cell r="B97">
            <v>14820498.684629999</v>
          </cell>
        </row>
        <row r="98">
          <cell r="A98">
            <v>4113</v>
          </cell>
          <cell r="B98">
            <v>15540162.713770598</v>
          </cell>
        </row>
        <row r="99">
          <cell r="A99">
            <v>4114</v>
          </cell>
          <cell r="B99">
            <v>0</v>
          </cell>
        </row>
        <row r="100">
          <cell r="A100">
            <v>4115</v>
          </cell>
          <cell r="B100">
            <v>0</v>
          </cell>
        </row>
        <row r="101">
          <cell r="A101">
            <v>4116</v>
          </cell>
          <cell r="B101">
            <v>0</v>
          </cell>
        </row>
        <row r="102">
          <cell r="A102">
            <v>4117</v>
          </cell>
          <cell r="B102">
            <v>15823597.24047</v>
          </cell>
        </row>
        <row r="103">
          <cell r="A103">
            <v>4119</v>
          </cell>
          <cell r="B103">
            <v>6161023.925230002</v>
          </cell>
        </row>
        <row r="104">
          <cell r="A104">
            <v>4120</v>
          </cell>
          <cell r="B104">
            <v>6199263.2739400007</v>
          </cell>
        </row>
        <row r="105">
          <cell r="A105">
            <v>4130</v>
          </cell>
          <cell r="B105">
            <v>33031608.250999998</v>
          </cell>
        </row>
        <row r="106">
          <cell r="A106">
            <v>4131</v>
          </cell>
          <cell r="B106">
            <v>153875923.50099999</v>
          </cell>
        </row>
        <row r="107">
          <cell r="A107">
            <v>4132</v>
          </cell>
          <cell r="B107">
            <v>1686210.2479599998</v>
          </cell>
        </row>
        <row r="108">
          <cell r="A108">
            <v>4133</v>
          </cell>
          <cell r="B108">
            <v>210660440.41909829</v>
          </cell>
        </row>
        <row r="109">
          <cell r="A109">
            <v>413300</v>
          </cell>
          <cell r="B109">
            <v>143979265.36728489</v>
          </cell>
        </row>
        <row r="110">
          <cell r="A110">
            <v>413301</v>
          </cell>
          <cell r="B110">
            <v>24303978.317163397</v>
          </cell>
        </row>
        <row r="111">
          <cell r="A111">
            <v>413302</v>
          </cell>
          <cell r="B111">
            <v>42377196.734650001</v>
          </cell>
        </row>
        <row r="112">
          <cell r="A112">
            <v>4140</v>
          </cell>
          <cell r="B112">
            <v>158297.89730999997</v>
          </cell>
        </row>
        <row r="113">
          <cell r="A113">
            <v>4141</v>
          </cell>
          <cell r="B113">
            <v>477061.89881000004</v>
          </cell>
        </row>
        <row r="114">
          <cell r="A114">
            <v>4142</v>
          </cell>
          <cell r="B114">
            <v>447151.01597000001</v>
          </cell>
        </row>
        <row r="115">
          <cell r="A115">
            <v>4143</v>
          </cell>
          <cell r="B115">
            <v>1531349.5595499999</v>
          </cell>
        </row>
        <row r="116">
          <cell r="A116">
            <v>4200</v>
          </cell>
          <cell r="B116">
            <v>3353441.6678099995</v>
          </cell>
        </row>
        <row r="117">
          <cell r="A117">
            <v>4201</v>
          </cell>
          <cell r="B117">
            <v>1491698.6475</v>
          </cell>
        </row>
        <row r="118">
          <cell r="A118">
            <v>4202</v>
          </cell>
          <cell r="B118">
            <v>13147952.345960001</v>
          </cell>
        </row>
        <row r="119">
          <cell r="A119">
            <v>4203</v>
          </cell>
          <cell r="B119">
            <v>522616.77835000004</v>
          </cell>
        </row>
        <row r="120">
          <cell r="A120">
            <v>4204</v>
          </cell>
          <cell r="B120">
            <v>26281418.176729999</v>
          </cell>
        </row>
        <row r="121">
          <cell r="A121">
            <v>4205</v>
          </cell>
          <cell r="B121">
            <v>7920299.6143699996</v>
          </cell>
        </row>
        <row r="122">
          <cell r="A122">
            <v>4206</v>
          </cell>
          <cell r="B122">
            <v>1296401.21924</v>
          </cell>
        </row>
        <row r="123">
          <cell r="A123">
            <v>4207</v>
          </cell>
          <cell r="B123">
            <v>212696.35337999999</v>
          </cell>
        </row>
        <row r="124">
          <cell r="A124">
            <v>4208</v>
          </cell>
          <cell r="B124">
            <v>5654475.532279999</v>
          </cell>
        </row>
        <row r="125">
          <cell r="A125">
            <v>4209</v>
          </cell>
          <cell r="B125">
            <v>0</v>
          </cell>
        </row>
        <row r="126">
          <cell r="A126">
            <v>4300</v>
          </cell>
          <cell r="B126">
            <v>9995407.7047000006</v>
          </cell>
        </row>
        <row r="127">
          <cell r="A127">
            <v>4301</v>
          </cell>
          <cell r="B127">
            <v>262667.489</v>
          </cell>
        </row>
        <row r="128">
          <cell r="A128">
            <v>4302</v>
          </cell>
          <cell r="B128">
            <v>1039951.20809</v>
          </cell>
        </row>
        <row r="129">
          <cell r="A129">
            <v>4303</v>
          </cell>
          <cell r="B129">
            <v>28476406.913000003</v>
          </cell>
        </row>
        <row r="130">
          <cell r="A130">
            <v>4304</v>
          </cell>
          <cell r="B130">
            <v>0</v>
          </cell>
        </row>
        <row r="131">
          <cell r="A131">
            <v>4305</v>
          </cell>
          <cell r="B131">
            <v>4397875.1238299999</v>
          </cell>
        </row>
        <row r="132">
          <cell r="A132">
            <v>4306</v>
          </cell>
          <cell r="B132">
            <v>813050.78759999981</v>
          </cell>
        </row>
        <row r="133">
          <cell r="A133">
            <v>4307</v>
          </cell>
          <cell r="B133">
            <v>5207806.601809999</v>
          </cell>
        </row>
        <row r="134">
          <cell r="A134">
            <v>4308</v>
          </cell>
          <cell r="B134">
            <v>5977.1215599999996</v>
          </cell>
        </row>
        <row r="135">
          <cell r="A135">
            <v>7500</v>
          </cell>
          <cell r="B135">
            <v>96700.469700000001</v>
          </cell>
        </row>
        <row r="136">
          <cell r="A136">
            <v>7501</v>
          </cell>
          <cell r="B136">
            <v>0</v>
          </cell>
        </row>
        <row r="137">
          <cell r="A137">
            <v>7502</v>
          </cell>
          <cell r="B137">
            <v>6153065.0701000001</v>
          </cell>
        </row>
        <row r="138">
          <cell r="A138">
            <v>7503</v>
          </cell>
          <cell r="B138">
            <v>190941.26101999998</v>
          </cell>
        </row>
        <row r="139">
          <cell r="A139">
            <v>7504</v>
          </cell>
          <cell r="B139">
            <v>387353.68069999991</v>
          </cell>
        </row>
        <row r="140">
          <cell r="A140">
            <v>7505</v>
          </cell>
          <cell r="B140">
            <v>0</v>
          </cell>
        </row>
        <row r="141">
          <cell r="A141">
            <v>7510</v>
          </cell>
          <cell r="B141">
            <v>0</v>
          </cell>
        </row>
        <row r="142">
          <cell r="A142">
            <v>7511</v>
          </cell>
          <cell r="B142">
            <v>0</v>
          </cell>
        </row>
        <row r="143">
          <cell r="A143">
            <v>7512</v>
          </cell>
          <cell r="B143">
            <v>0</v>
          </cell>
        </row>
        <row r="144">
          <cell r="A144">
            <v>7520</v>
          </cell>
          <cell r="B144">
            <v>3730372.9487199998</v>
          </cell>
        </row>
        <row r="145">
          <cell r="A145">
            <v>4400</v>
          </cell>
          <cell r="B145">
            <v>4474.9119999999994</v>
          </cell>
        </row>
        <row r="146">
          <cell r="A146">
            <v>4401</v>
          </cell>
          <cell r="B146">
            <v>0</v>
          </cell>
        </row>
        <row r="147">
          <cell r="A147">
            <v>4402</v>
          </cell>
          <cell r="B147">
            <v>0</v>
          </cell>
        </row>
        <row r="148">
          <cell r="A148">
            <v>4403</v>
          </cell>
          <cell r="B148">
            <v>0</v>
          </cell>
        </row>
        <row r="149">
          <cell r="A149">
            <v>4404</v>
          </cell>
          <cell r="B149">
            <v>6703124.6434299992</v>
          </cell>
        </row>
        <row r="150">
          <cell r="A150">
            <v>4405</v>
          </cell>
          <cell r="B150">
            <v>0</v>
          </cell>
        </row>
        <row r="151">
          <cell r="A151">
            <v>4406</v>
          </cell>
          <cell r="B151">
            <v>0</v>
          </cell>
        </row>
        <row r="152">
          <cell r="A152">
            <v>4410</v>
          </cell>
          <cell r="B152">
            <v>805026.51249999995</v>
          </cell>
        </row>
        <row r="153">
          <cell r="A153">
            <v>4411</v>
          </cell>
          <cell r="B153">
            <v>0</v>
          </cell>
        </row>
        <row r="154">
          <cell r="A154">
            <v>4412</v>
          </cell>
          <cell r="B154">
            <v>0</v>
          </cell>
        </row>
        <row r="155">
          <cell r="A155">
            <v>4413</v>
          </cell>
          <cell r="B155">
            <v>0</v>
          </cell>
        </row>
        <row r="156">
          <cell r="A156">
            <v>4414</v>
          </cell>
          <cell r="B156">
            <v>252166.88433</v>
          </cell>
        </row>
        <row r="157">
          <cell r="A157">
            <v>4420</v>
          </cell>
          <cell r="B157">
            <v>932334.07999999996</v>
          </cell>
        </row>
        <row r="158">
          <cell r="A158">
            <v>4421</v>
          </cell>
          <cell r="B158">
            <v>3521783.0027800002</v>
          </cell>
        </row>
        <row r="159">
          <cell r="A159">
            <v>4422</v>
          </cell>
          <cell r="B159">
            <v>500000</v>
          </cell>
        </row>
        <row r="160">
          <cell r="A160">
            <v>5000</v>
          </cell>
          <cell r="B160">
            <v>0</v>
          </cell>
        </row>
        <row r="161">
          <cell r="A161">
            <v>5001</v>
          </cell>
          <cell r="B161">
            <v>13023213.170030002</v>
          </cell>
        </row>
        <row r="162">
          <cell r="A162">
            <v>5002</v>
          </cell>
          <cell r="B162">
            <v>0</v>
          </cell>
        </row>
        <row r="163">
          <cell r="A163">
            <v>5003</v>
          </cell>
          <cell r="B163">
            <v>-500000</v>
          </cell>
        </row>
        <row r="164">
          <cell r="A164">
            <v>5004</v>
          </cell>
          <cell r="B164">
            <v>60471073.692469999</v>
          </cell>
        </row>
        <row r="165">
          <cell r="A165">
            <v>5010</v>
          </cell>
          <cell r="B165">
            <v>3125367.4524599998</v>
          </cell>
        </row>
        <row r="166">
          <cell r="A166">
            <v>5011</v>
          </cell>
          <cell r="B166">
            <v>0</v>
          </cell>
        </row>
        <row r="167">
          <cell r="A167">
            <v>5012</v>
          </cell>
          <cell r="B167">
            <v>0</v>
          </cell>
        </row>
        <row r="168">
          <cell r="A168">
            <v>5013</v>
          </cell>
          <cell r="B168">
            <v>0</v>
          </cell>
        </row>
        <row r="169">
          <cell r="A169">
            <v>5014</v>
          </cell>
          <cell r="B169">
            <v>80553240</v>
          </cell>
        </row>
        <row r="170">
          <cell r="A170">
            <v>5500</v>
          </cell>
          <cell r="B170">
            <v>0</v>
          </cell>
        </row>
        <row r="171">
          <cell r="A171">
            <v>5501</v>
          </cell>
          <cell r="B171">
            <v>21876791.218499999</v>
          </cell>
        </row>
        <row r="172">
          <cell r="A172">
            <v>5502</v>
          </cell>
          <cell r="B172">
            <v>0</v>
          </cell>
        </row>
        <row r="173">
          <cell r="A173">
            <v>5503</v>
          </cell>
          <cell r="B173">
            <v>0</v>
          </cell>
        </row>
        <row r="174">
          <cell r="A174">
            <v>5504</v>
          </cell>
          <cell r="B174">
            <v>83853264.171829998</v>
          </cell>
        </row>
        <row r="175">
          <cell r="A175">
            <v>5510</v>
          </cell>
          <cell r="B175">
            <v>9443378.1717199981</v>
          </cell>
        </row>
        <row r="176">
          <cell r="A176">
            <v>5511</v>
          </cell>
          <cell r="B176">
            <v>3340596.0715899998</v>
          </cell>
        </row>
        <row r="177">
          <cell r="A177">
            <v>5512</v>
          </cell>
          <cell r="B177">
            <v>132359.36960999999</v>
          </cell>
        </row>
        <row r="178">
          <cell r="A178">
            <v>5513</v>
          </cell>
          <cell r="B178">
            <v>986973</v>
          </cell>
        </row>
        <row r="179">
          <cell r="A179">
            <v>5514</v>
          </cell>
          <cell r="B179">
            <v>992025.35744000005</v>
          </cell>
        </row>
        <row r="180">
          <cell r="A180">
            <v>7506</v>
          </cell>
        </row>
        <row r="181">
          <cell r="A181">
            <v>500301</v>
          </cell>
        </row>
        <row r="182">
          <cell r="A182">
            <v>5505</v>
          </cell>
        </row>
      </sheetData>
      <sheetData sheetId="2" refreshError="1">
        <row r="1">
          <cell r="B1" t="str">
            <v>OCENA 1-12/2000</v>
          </cell>
        </row>
        <row r="2">
          <cell r="A2">
            <v>7000</v>
          </cell>
          <cell r="B2">
            <v>92205527.797127008</v>
          </cell>
        </row>
        <row r="3">
          <cell r="A3">
            <v>7001</v>
          </cell>
          <cell r="B3">
            <v>0</v>
          </cell>
        </row>
        <row r="4">
          <cell r="A4">
            <v>7002</v>
          </cell>
          <cell r="B4">
            <v>0</v>
          </cell>
        </row>
        <row r="5">
          <cell r="A5">
            <v>7010</v>
          </cell>
          <cell r="B5">
            <v>0</v>
          </cell>
        </row>
        <row r="6">
          <cell r="A6">
            <v>7011</v>
          </cell>
          <cell r="B6">
            <v>0</v>
          </cell>
        </row>
        <row r="7">
          <cell r="A7">
            <v>7012</v>
          </cell>
          <cell r="B7">
            <v>0</v>
          </cell>
        </row>
        <row r="8">
          <cell r="A8">
            <v>7013</v>
          </cell>
          <cell r="B8">
            <v>0</v>
          </cell>
        </row>
        <row r="9">
          <cell r="A9">
            <v>7020</v>
          </cell>
          <cell r="B9">
            <v>0</v>
          </cell>
        </row>
        <row r="10">
          <cell r="A10">
            <v>7021</v>
          </cell>
          <cell r="B10">
            <v>0</v>
          </cell>
        </row>
        <row r="11">
          <cell r="A11">
            <v>7030</v>
          </cell>
          <cell r="B11">
            <v>21168663.10353817</v>
          </cell>
        </row>
        <row r="12">
          <cell r="A12">
            <v>7031</v>
          </cell>
          <cell r="B12">
            <v>2574.002109704641</v>
          </cell>
        </row>
        <row r="13">
          <cell r="A13">
            <v>7032</v>
          </cell>
          <cell r="B13">
            <v>370101.51396370877</v>
          </cell>
        </row>
        <row r="14">
          <cell r="A14">
            <v>7033</v>
          </cell>
          <cell r="B14">
            <v>5512545.7578569688</v>
          </cell>
        </row>
        <row r="15">
          <cell r="A15">
            <v>7040</v>
          </cell>
          <cell r="B15">
            <v>0</v>
          </cell>
        </row>
        <row r="16">
          <cell r="A16">
            <v>7041</v>
          </cell>
          <cell r="B16">
            <v>0</v>
          </cell>
        </row>
        <row r="17">
          <cell r="A17">
            <v>7042</v>
          </cell>
          <cell r="B17">
            <v>0</v>
          </cell>
        </row>
        <row r="18">
          <cell r="A18">
            <v>7043</v>
          </cell>
          <cell r="B18">
            <v>0</v>
          </cell>
        </row>
        <row r="19">
          <cell r="A19">
            <v>7044</v>
          </cell>
          <cell r="B19">
            <v>3155567.7541543264</v>
          </cell>
        </row>
        <row r="20">
          <cell r="A20">
            <v>7045</v>
          </cell>
          <cell r="B20">
            <v>0</v>
          </cell>
        </row>
        <row r="21">
          <cell r="A21">
            <v>7046</v>
          </cell>
          <cell r="B21">
            <v>20798</v>
          </cell>
        </row>
        <row r="22">
          <cell r="A22">
            <v>7047</v>
          </cell>
          <cell r="B22">
            <v>7058630.5164100006</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871</v>
          </cell>
        </row>
        <row r="32">
          <cell r="A32">
            <v>7100</v>
          </cell>
          <cell r="B32">
            <v>108968.39125762659</v>
          </cell>
        </row>
        <row r="33">
          <cell r="A33">
            <v>7101</v>
          </cell>
          <cell r="B33">
            <v>269908.95048456383</v>
          </cell>
        </row>
        <row r="34">
          <cell r="A34">
            <v>7102</v>
          </cell>
          <cell r="B34">
            <v>1754134.1058400001</v>
          </cell>
        </row>
        <row r="35">
          <cell r="A35">
            <v>7103</v>
          </cell>
          <cell r="B35">
            <v>10904024.425209999</v>
          </cell>
        </row>
        <row r="36">
          <cell r="A36">
            <v>7110</v>
          </cell>
          <cell r="B36">
            <v>0</v>
          </cell>
        </row>
        <row r="37">
          <cell r="A37">
            <v>7111</v>
          </cell>
          <cell r="B37">
            <v>1023341.02786</v>
          </cell>
        </row>
        <row r="38">
          <cell r="A38">
            <v>7120</v>
          </cell>
          <cell r="B38">
            <v>359683.76026000001</v>
          </cell>
        </row>
        <row r="39">
          <cell r="A39">
            <v>7130</v>
          </cell>
          <cell r="B39">
            <v>1370930.7696999998</v>
          </cell>
        </row>
        <row r="40">
          <cell r="A40">
            <v>7140</v>
          </cell>
          <cell r="B40">
            <v>0</v>
          </cell>
        </row>
        <row r="41">
          <cell r="A41">
            <v>7141</v>
          </cell>
          <cell r="B41">
            <v>15595960.3246</v>
          </cell>
        </row>
        <row r="42">
          <cell r="A42">
            <v>7200</v>
          </cell>
          <cell r="B42">
            <v>2689925.1969999997</v>
          </cell>
        </row>
        <row r="43">
          <cell r="A43">
            <v>7201</v>
          </cell>
          <cell r="B43">
            <v>16488.405815424667</v>
          </cell>
        </row>
        <row r="44">
          <cell r="A44">
            <v>7202</v>
          </cell>
          <cell r="B44">
            <v>1441.783393501805</v>
          </cell>
        </row>
        <row r="45">
          <cell r="A45">
            <v>7203</v>
          </cell>
          <cell r="B45">
            <v>27307</v>
          </cell>
        </row>
        <row r="46">
          <cell r="A46">
            <v>7210</v>
          </cell>
          <cell r="B46">
            <v>0</v>
          </cell>
        </row>
        <row r="47">
          <cell r="A47">
            <v>7211</v>
          </cell>
          <cell r="B47">
            <v>0</v>
          </cell>
        </row>
        <row r="48">
          <cell r="A48">
            <v>7220</v>
          </cell>
          <cell r="B48">
            <v>36287.875</v>
          </cell>
        </row>
        <row r="49">
          <cell r="A49">
            <v>7221</v>
          </cell>
          <cell r="B49">
            <v>2677017.9959999998</v>
          </cell>
        </row>
        <row r="50">
          <cell r="A50">
            <v>7222</v>
          </cell>
          <cell r="B50">
            <v>58303</v>
          </cell>
        </row>
        <row r="51">
          <cell r="A51">
            <v>7300</v>
          </cell>
          <cell r="B51">
            <v>695115.35379187064</v>
          </cell>
        </row>
        <row r="52">
          <cell r="A52">
            <v>7301</v>
          </cell>
          <cell r="B52">
            <v>0</v>
          </cell>
        </row>
        <row r="53">
          <cell r="A53">
            <v>7310</v>
          </cell>
          <cell r="B53">
            <v>123913</v>
          </cell>
        </row>
        <row r="54">
          <cell r="A54">
            <v>7311</v>
          </cell>
          <cell r="B54">
            <v>0</v>
          </cell>
        </row>
        <row r="55">
          <cell r="A55">
            <v>7400</v>
          </cell>
          <cell r="B55">
            <v>44376594.241999999</v>
          </cell>
        </row>
        <row r="56">
          <cell r="A56">
            <v>740000</v>
          </cell>
          <cell r="B56">
            <v>32421132.23</v>
          </cell>
        </row>
        <row r="57">
          <cell r="A57">
            <v>740001</v>
          </cell>
          <cell r="B57">
            <v>2944846.2889999999</v>
          </cell>
        </row>
        <row r="58">
          <cell r="A58">
            <v>740002</v>
          </cell>
          <cell r="B58">
            <v>9010615.7230000012</v>
          </cell>
        </row>
        <row r="59">
          <cell r="A59">
            <v>7401</v>
          </cell>
          <cell r="B59">
            <v>1442553</v>
          </cell>
        </row>
        <row r="60">
          <cell r="A60">
            <v>7402</v>
          </cell>
          <cell r="B60">
            <v>63663.671000000002</v>
          </cell>
        </row>
        <row r="61">
          <cell r="A61">
            <v>7403</v>
          </cell>
          <cell r="B61">
            <v>918430.91818316549</v>
          </cell>
        </row>
        <row r="62">
          <cell r="A62">
            <v>400</v>
          </cell>
          <cell r="B62">
            <v>11753931.18482</v>
          </cell>
        </row>
        <row r="63">
          <cell r="A63">
            <v>4010</v>
          </cell>
          <cell r="B63">
            <v>1038829.1611949998</v>
          </cell>
        </row>
        <row r="64">
          <cell r="A64">
            <v>4011</v>
          </cell>
          <cell r="B64">
            <v>590318.79318699986</v>
          </cell>
        </row>
        <row r="65">
          <cell r="A65">
            <v>4012</v>
          </cell>
          <cell r="B65">
            <v>9069.1434707499975</v>
          </cell>
        </row>
        <row r="66">
          <cell r="A66">
            <v>4013</v>
          </cell>
          <cell r="B66">
            <v>10718.078647250035</v>
          </cell>
        </row>
        <row r="67">
          <cell r="A67">
            <v>4020</v>
          </cell>
          <cell r="B67">
            <v>4335472.9816100001</v>
          </cell>
        </row>
        <row r="68">
          <cell r="A68">
            <v>4021</v>
          </cell>
          <cell r="B68">
            <v>835157.88981468184</v>
          </cell>
        </row>
        <row r="69">
          <cell r="A69">
            <v>4022</v>
          </cell>
          <cell r="B69">
            <v>4007002.8577200002</v>
          </cell>
        </row>
        <row r="70">
          <cell r="A70">
            <v>4023</v>
          </cell>
          <cell r="B70">
            <v>493539.85437000002</v>
          </cell>
        </row>
        <row r="71">
          <cell r="A71">
            <v>4024</v>
          </cell>
          <cell r="B71">
            <v>226504.31286999999</v>
          </cell>
        </row>
        <row r="72">
          <cell r="A72">
            <v>4025</v>
          </cell>
          <cell r="B72">
            <v>12069581.241840001</v>
          </cell>
        </row>
        <row r="73">
          <cell r="A73">
            <v>4026</v>
          </cell>
          <cell r="B73">
            <v>713656.05028999993</v>
          </cell>
        </row>
        <row r="74">
          <cell r="A74">
            <v>4027</v>
          </cell>
          <cell r="B74">
            <v>1153008.9709999999</v>
          </cell>
        </row>
        <row r="75">
          <cell r="A75">
            <v>4029</v>
          </cell>
          <cell r="B75">
            <v>6104084.142</v>
          </cell>
        </row>
        <row r="76">
          <cell r="A76">
            <v>4030</v>
          </cell>
          <cell r="B76">
            <v>0</v>
          </cell>
        </row>
        <row r="77">
          <cell r="A77">
            <v>4031</v>
          </cell>
          <cell r="B77">
            <v>468725.22796095611</v>
          </cell>
        </row>
        <row r="78">
          <cell r="A78">
            <v>4032</v>
          </cell>
          <cell r="B78">
            <v>41770.944915254237</v>
          </cell>
        </row>
        <row r="79">
          <cell r="A79">
            <v>4033</v>
          </cell>
          <cell r="B79">
            <v>144020.47174777143</v>
          </cell>
        </row>
        <row r="80">
          <cell r="A80">
            <v>4034</v>
          </cell>
          <cell r="B80">
            <v>18705</v>
          </cell>
        </row>
        <row r="81">
          <cell r="A81">
            <v>4040</v>
          </cell>
          <cell r="B81">
            <v>0</v>
          </cell>
        </row>
        <row r="82">
          <cell r="A82">
            <v>4041</v>
          </cell>
          <cell r="B82">
            <v>0</v>
          </cell>
        </row>
        <row r="83">
          <cell r="A83">
            <v>4042</v>
          </cell>
          <cell r="B83">
            <v>0</v>
          </cell>
        </row>
        <row r="84">
          <cell r="A84">
            <v>4043</v>
          </cell>
          <cell r="B84">
            <v>0</v>
          </cell>
        </row>
        <row r="85">
          <cell r="A85">
            <v>4044</v>
          </cell>
          <cell r="B85">
            <v>0</v>
          </cell>
        </row>
        <row r="86">
          <cell r="A86">
            <v>409</v>
          </cell>
          <cell r="B86">
            <v>1258527.919</v>
          </cell>
        </row>
        <row r="87">
          <cell r="A87">
            <v>4100</v>
          </cell>
          <cell r="B87">
            <v>2342371.7479999997</v>
          </cell>
        </row>
        <row r="88">
          <cell r="A88">
            <v>4101</v>
          </cell>
          <cell r="B88">
            <v>0</v>
          </cell>
        </row>
        <row r="89">
          <cell r="A89">
            <v>4102</v>
          </cell>
          <cell r="B89">
            <v>2859951.5881000003</v>
          </cell>
        </row>
        <row r="90">
          <cell r="A90">
            <v>4110</v>
          </cell>
          <cell r="B90">
            <v>111241</v>
          </cell>
        </row>
        <row r="91">
          <cell r="A91">
            <v>4111</v>
          </cell>
          <cell r="B91">
            <v>119094</v>
          </cell>
        </row>
        <row r="92">
          <cell r="A92">
            <v>4112</v>
          </cell>
          <cell r="B92">
            <v>395533.36800000002</v>
          </cell>
        </row>
        <row r="93">
          <cell r="A93">
            <v>4113</v>
          </cell>
          <cell r="B93">
            <v>1988</v>
          </cell>
        </row>
        <row r="94">
          <cell r="A94">
            <v>4114</v>
          </cell>
          <cell r="B94">
            <v>0</v>
          </cell>
        </row>
        <row r="95">
          <cell r="A95">
            <v>4115</v>
          </cell>
          <cell r="B95">
            <v>0</v>
          </cell>
        </row>
        <row r="96">
          <cell r="A96">
            <v>4116</v>
          </cell>
          <cell r="B96">
            <v>0</v>
          </cell>
        </row>
        <row r="97">
          <cell r="A97">
            <v>4117</v>
          </cell>
          <cell r="B97">
            <v>180507</v>
          </cell>
        </row>
        <row r="98">
          <cell r="A98">
            <v>4119</v>
          </cell>
          <cell r="B98">
            <v>21631499.574443001</v>
          </cell>
        </row>
        <row r="99">
          <cell r="A99">
            <v>4120</v>
          </cell>
          <cell r="B99">
            <v>9100403.0396400001</v>
          </cell>
        </row>
        <row r="100">
          <cell r="A100">
            <v>4130</v>
          </cell>
          <cell r="B100">
            <v>3603900.7405499998</v>
          </cell>
        </row>
        <row r="101">
          <cell r="A101">
            <v>4131</v>
          </cell>
          <cell r="B101">
            <v>1931683.6459999999</v>
          </cell>
        </row>
        <row r="102">
          <cell r="A102">
            <v>4132</v>
          </cell>
          <cell r="B102">
            <v>5514085.8925800007</v>
          </cell>
        </row>
        <row r="103">
          <cell r="A103">
            <v>4133</v>
          </cell>
          <cell r="B103">
            <v>41804284.844300002</v>
          </cell>
        </row>
        <row r="104">
          <cell r="A104">
            <v>413300</v>
          </cell>
          <cell r="B104">
            <v>15472353.039650001</v>
          </cell>
        </row>
        <row r="105">
          <cell r="A105">
            <v>413301</v>
          </cell>
          <cell r="B105">
            <v>2132573.0855299998</v>
          </cell>
        </row>
        <row r="106">
          <cell r="A106">
            <v>413302</v>
          </cell>
          <cell r="B106">
            <v>24199358.71912</v>
          </cell>
        </row>
        <row r="107">
          <cell r="A107">
            <v>4140</v>
          </cell>
          <cell r="B107">
            <v>0</v>
          </cell>
        </row>
        <row r="108">
          <cell r="A108">
            <v>4141</v>
          </cell>
          <cell r="B108">
            <v>0</v>
          </cell>
        </row>
        <row r="109">
          <cell r="A109">
            <v>4142</v>
          </cell>
          <cell r="B109">
            <v>0</v>
          </cell>
        </row>
        <row r="110">
          <cell r="A110">
            <v>4143</v>
          </cell>
          <cell r="B110">
            <v>0</v>
          </cell>
        </row>
        <row r="111">
          <cell r="A111">
            <v>4200</v>
          </cell>
          <cell r="B111">
            <v>1942295</v>
          </cell>
        </row>
        <row r="112">
          <cell r="A112">
            <v>4201</v>
          </cell>
          <cell r="B112">
            <v>446060.51</v>
          </cell>
        </row>
        <row r="113">
          <cell r="A113">
            <v>4202</v>
          </cell>
          <cell r="B113">
            <v>2361268.6279199999</v>
          </cell>
        </row>
        <row r="114">
          <cell r="A114">
            <v>4203</v>
          </cell>
          <cell r="B114">
            <v>228408.932</v>
          </cell>
        </row>
        <row r="115">
          <cell r="A115">
            <v>4204</v>
          </cell>
          <cell r="B115">
            <v>35984838.863949999</v>
          </cell>
        </row>
        <row r="116">
          <cell r="A116">
            <v>4205</v>
          </cell>
          <cell r="B116">
            <v>10669985.36365</v>
          </cell>
        </row>
        <row r="117">
          <cell r="A117">
            <v>4206</v>
          </cell>
          <cell r="B117">
            <v>2775482.8910000003</v>
          </cell>
        </row>
        <row r="118">
          <cell r="A118">
            <v>4207</v>
          </cell>
          <cell r="B118">
            <v>99949</v>
          </cell>
        </row>
        <row r="119">
          <cell r="A119">
            <v>4208</v>
          </cell>
          <cell r="B119">
            <v>3812036.1277200002</v>
          </cell>
        </row>
        <row r="120">
          <cell r="A120">
            <v>4209</v>
          </cell>
          <cell r="B120">
            <v>0</v>
          </cell>
        </row>
        <row r="121">
          <cell r="A121">
            <v>4300</v>
          </cell>
          <cell r="B121">
            <v>1830795</v>
          </cell>
        </row>
        <row r="122">
          <cell r="A122">
            <v>4301</v>
          </cell>
          <cell r="B122">
            <v>1572393</v>
          </cell>
        </row>
        <row r="123">
          <cell r="A123">
            <v>4302</v>
          </cell>
          <cell r="B123">
            <v>1053651</v>
          </cell>
        </row>
        <row r="124">
          <cell r="A124">
            <v>4303</v>
          </cell>
          <cell r="B124">
            <v>3379389.2461000001</v>
          </cell>
        </row>
        <row r="125">
          <cell r="A125">
            <v>4304</v>
          </cell>
          <cell r="B125">
            <v>0</v>
          </cell>
        </row>
        <row r="126">
          <cell r="A126">
            <v>4305</v>
          </cell>
          <cell r="B126">
            <v>686197.81633000006</v>
          </cell>
        </row>
        <row r="127">
          <cell r="A127">
            <v>4306</v>
          </cell>
          <cell r="B127">
            <v>192225.59842143027</v>
          </cell>
        </row>
        <row r="128">
          <cell r="A128">
            <v>4307</v>
          </cell>
          <cell r="B128">
            <v>11104392.789287176</v>
          </cell>
        </row>
        <row r="129">
          <cell r="A129">
            <v>4308</v>
          </cell>
          <cell r="B129">
            <v>0</v>
          </cell>
        </row>
        <row r="130">
          <cell r="A130">
            <v>7500</v>
          </cell>
          <cell r="B130">
            <v>505398.19</v>
          </cell>
        </row>
        <row r="131">
          <cell r="A131">
            <v>7501</v>
          </cell>
          <cell r="B131">
            <v>28703.279999999999</v>
          </cell>
        </row>
        <row r="132">
          <cell r="A132">
            <v>7502</v>
          </cell>
          <cell r="B132">
            <v>371567.77399999998</v>
          </cell>
        </row>
        <row r="133">
          <cell r="A133">
            <v>7503</v>
          </cell>
          <cell r="B133">
            <v>325341.27864363941</v>
          </cell>
        </row>
        <row r="134">
          <cell r="A134">
            <v>7504</v>
          </cell>
          <cell r="B134">
            <v>96691.862523540491</v>
          </cell>
        </row>
        <row r="135">
          <cell r="A135">
            <v>7505</v>
          </cell>
          <cell r="B135">
            <v>0</v>
          </cell>
        </row>
        <row r="136">
          <cell r="A136">
            <v>7510</v>
          </cell>
          <cell r="B136">
            <v>149609</v>
          </cell>
        </row>
        <row r="137">
          <cell r="A137">
            <v>7511</v>
          </cell>
          <cell r="B137">
            <v>9895</v>
          </cell>
        </row>
        <row r="138">
          <cell r="A138">
            <v>7512</v>
          </cell>
          <cell r="B138">
            <v>182586</v>
          </cell>
        </row>
        <row r="139">
          <cell r="A139">
            <v>7520</v>
          </cell>
          <cell r="B139">
            <v>0</v>
          </cell>
        </row>
        <row r="140">
          <cell r="A140">
            <v>4400</v>
          </cell>
          <cell r="B140">
            <v>98376.304950495047</v>
          </cell>
        </row>
        <row r="141">
          <cell r="A141">
            <v>4401</v>
          </cell>
          <cell r="B141">
            <v>3900</v>
          </cell>
        </row>
        <row r="142">
          <cell r="A142">
            <v>4402</v>
          </cell>
          <cell r="B142">
            <v>58345</v>
          </cell>
        </row>
        <row r="143">
          <cell r="A143">
            <v>4403</v>
          </cell>
          <cell r="B143">
            <v>593450</v>
          </cell>
        </row>
        <row r="144">
          <cell r="A144">
            <v>4404</v>
          </cell>
          <cell r="B144">
            <v>301855</v>
          </cell>
        </row>
        <row r="145">
          <cell r="A145">
            <v>4405</v>
          </cell>
          <cell r="B145">
            <v>165064</v>
          </cell>
        </row>
        <row r="146">
          <cell r="A146">
            <v>4406</v>
          </cell>
          <cell r="B146">
            <v>0</v>
          </cell>
        </row>
        <row r="147">
          <cell r="A147">
            <v>4410</v>
          </cell>
          <cell r="B147">
            <v>411648.78632478637</v>
          </cell>
        </row>
        <row r="148">
          <cell r="A148">
            <v>4411</v>
          </cell>
          <cell r="B148">
            <v>5100</v>
          </cell>
        </row>
        <row r="149">
          <cell r="A149">
            <v>4412</v>
          </cell>
          <cell r="B149">
            <v>344988</v>
          </cell>
        </row>
        <row r="150">
          <cell r="A150">
            <v>4413</v>
          </cell>
          <cell r="B150">
            <v>17130</v>
          </cell>
        </row>
        <row r="151">
          <cell r="A151">
            <v>4414</v>
          </cell>
          <cell r="B151">
            <v>0</v>
          </cell>
        </row>
        <row r="152">
          <cell r="A152">
            <v>4420</v>
          </cell>
          <cell r="B152">
            <v>0</v>
          </cell>
        </row>
        <row r="153">
          <cell r="A153">
            <v>4421</v>
          </cell>
          <cell r="B153">
            <v>0</v>
          </cell>
        </row>
        <row r="154">
          <cell r="A154">
            <v>4422</v>
          </cell>
          <cell r="B154">
            <v>0</v>
          </cell>
        </row>
        <row r="155">
          <cell r="A155">
            <v>5000</v>
          </cell>
          <cell r="B155">
            <v>0</v>
          </cell>
        </row>
        <row r="156">
          <cell r="A156">
            <v>5001</v>
          </cell>
          <cell r="B156">
            <v>1248441</v>
          </cell>
        </row>
        <row r="157">
          <cell r="A157">
            <v>5002</v>
          </cell>
          <cell r="B157">
            <v>5000</v>
          </cell>
        </row>
        <row r="158">
          <cell r="A158">
            <v>5003</v>
          </cell>
          <cell r="B158">
            <v>422539</v>
          </cell>
        </row>
        <row r="159">
          <cell r="A159">
            <v>5004</v>
          </cell>
          <cell r="B159">
            <v>0</v>
          </cell>
        </row>
        <row r="160">
          <cell r="A160">
            <v>5010</v>
          </cell>
          <cell r="B160">
            <v>0</v>
          </cell>
        </row>
        <row r="161">
          <cell r="A161">
            <v>5011</v>
          </cell>
          <cell r="B161">
            <v>0</v>
          </cell>
        </row>
        <row r="162">
          <cell r="A162">
            <v>5012</v>
          </cell>
          <cell r="B162">
            <v>0</v>
          </cell>
        </row>
        <row r="163">
          <cell r="A163">
            <v>5013</v>
          </cell>
          <cell r="B163">
            <v>0</v>
          </cell>
        </row>
        <row r="164">
          <cell r="A164">
            <v>5014</v>
          </cell>
          <cell r="B164">
            <v>0</v>
          </cell>
        </row>
        <row r="165">
          <cell r="A165">
            <v>5500</v>
          </cell>
          <cell r="B165">
            <v>0</v>
          </cell>
        </row>
        <row r="166">
          <cell r="A166">
            <v>5501</v>
          </cell>
          <cell r="B166">
            <v>1293711.4035606559</v>
          </cell>
        </row>
        <row r="167">
          <cell r="A167">
            <v>5502</v>
          </cell>
          <cell r="B167">
            <v>237854.46063651593</v>
          </cell>
        </row>
        <row r="168">
          <cell r="A168">
            <v>5503</v>
          </cell>
          <cell r="B168">
            <v>972081.34487216966</v>
          </cell>
        </row>
        <row r="169">
          <cell r="A169">
            <v>5504</v>
          </cell>
          <cell r="B169">
            <v>155958</v>
          </cell>
        </row>
        <row r="170">
          <cell r="A170">
            <v>5510</v>
          </cell>
          <cell r="B170">
            <v>0</v>
          </cell>
        </row>
        <row r="171">
          <cell r="A171">
            <v>5511</v>
          </cell>
          <cell r="B171">
            <v>0</v>
          </cell>
        </row>
        <row r="172">
          <cell r="A172">
            <v>5512</v>
          </cell>
          <cell r="B172">
            <v>0</v>
          </cell>
        </row>
        <row r="173">
          <cell r="A173">
            <v>5513</v>
          </cell>
          <cell r="B173">
            <v>0</v>
          </cell>
        </row>
        <row r="174">
          <cell r="A174">
            <v>5514</v>
          </cell>
          <cell r="B174">
            <v>0</v>
          </cell>
        </row>
        <row r="175">
          <cell r="A175">
            <v>7506</v>
          </cell>
        </row>
        <row r="176">
          <cell r="A176">
            <v>5505</v>
          </cell>
        </row>
      </sheetData>
      <sheetData sheetId="3" refreshError="1">
        <row r="1">
          <cell r="B1" t="str">
            <v>OCENA 1-12/2000</v>
          </cell>
        </row>
        <row r="2">
          <cell r="A2">
            <v>7000</v>
          </cell>
          <cell r="B2">
            <v>0</v>
          </cell>
        </row>
        <row r="3">
          <cell r="A3">
            <v>7001</v>
          </cell>
          <cell r="B3">
            <v>0</v>
          </cell>
        </row>
        <row r="4">
          <cell r="A4">
            <v>7002</v>
          </cell>
          <cell r="B4">
            <v>0</v>
          </cell>
        </row>
        <row r="5">
          <cell r="A5">
            <v>7010</v>
          </cell>
          <cell r="B5">
            <v>234499526</v>
          </cell>
        </row>
        <row r="6">
          <cell r="A6">
            <v>7011</v>
          </cell>
          <cell r="B6">
            <v>138809098</v>
          </cell>
        </row>
        <row r="7">
          <cell r="A7">
            <v>7012</v>
          </cell>
          <cell r="B7">
            <v>21466133</v>
          </cell>
        </row>
        <row r="8">
          <cell r="A8">
            <v>7013</v>
          </cell>
          <cell r="B8">
            <v>2340744</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280000</v>
          </cell>
        </row>
        <row r="32">
          <cell r="A32">
            <v>7100</v>
          </cell>
          <cell r="B32">
            <v>0</v>
          </cell>
        </row>
        <row r="33">
          <cell r="A33">
            <v>7101</v>
          </cell>
          <cell r="B33">
            <v>0</v>
          </cell>
        </row>
        <row r="34">
          <cell r="A34">
            <v>7102</v>
          </cell>
          <cell r="B34">
            <v>408942</v>
          </cell>
        </row>
        <row r="35">
          <cell r="A35">
            <v>7103</v>
          </cell>
          <cell r="B35">
            <v>26594</v>
          </cell>
        </row>
        <row r="36">
          <cell r="A36">
            <v>7110</v>
          </cell>
          <cell r="B36">
            <v>0</v>
          </cell>
        </row>
        <row r="37">
          <cell r="A37">
            <v>7111</v>
          </cell>
          <cell r="B37">
            <v>0</v>
          </cell>
        </row>
        <row r="38">
          <cell r="A38">
            <v>7120</v>
          </cell>
          <cell r="B38">
            <v>0</v>
          </cell>
        </row>
        <row r="39">
          <cell r="A39">
            <v>7130</v>
          </cell>
          <cell r="B39">
            <v>19120</v>
          </cell>
        </row>
        <row r="40">
          <cell r="A40">
            <v>7140</v>
          </cell>
          <cell r="B40">
            <v>3110951</v>
          </cell>
        </row>
        <row r="41">
          <cell r="A41">
            <v>7141</v>
          </cell>
          <cell r="B41">
            <v>705944</v>
          </cell>
        </row>
        <row r="42">
          <cell r="A42">
            <v>7200</v>
          </cell>
          <cell r="B42">
            <v>194</v>
          </cell>
        </row>
        <row r="43">
          <cell r="A43">
            <v>7201</v>
          </cell>
          <cell r="B43">
            <v>0</v>
          </cell>
        </row>
        <row r="44">
          <cell r="A44">
            <v>7202</v>
          </cell>
          <cell r="B44">
            <v>0</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v>
          </cell>
          <cell r="B51">
            <v>0</v>
          </cell>
        </row>
        <row r="52">
          <cell r="A52">
            <v>7300</v>
          </cell>
          <cell r="B52">
            <v>0</v>
          </cell>
        </row>
        <row r="53">
          <cell r="A53">
            <v>7301</v>
          </cell>
          <cell r="B53">
            <v>0</v>
          </cell>
        </row>
        <row r="54">
          <cell r="A54">
            <v>7310</v>
          </cell>
          <cell r="B54">
            <v>0</v>
          </cell>
        </row>
        <row r="55">
          <cell r="A55">
            <v>7311</v>
          </cell>
          <cell r="B55">
            <v>0</v>
          </cell>
        </row>
        <row r="56">
          <cell r="A56">
            <v>7400</v>
          </cell>
          <cell r="B56">
            <v>156389498</v>
          </cell>
        </row>
        <row r="57">
          <cell r="A57">
            <v>740000</v>
          </cell>
          <cell r="B57">
            <v>43502900</v>
          </cell>
        </row>
        <row r="58">
          <cell r="A58">
            <v>740001</v>
          </cell>
          <cell r="B58">
            <v>0</v>
          </cell>
        </row>
        <row r="59">
          <cell r="A59">
            <v>740002</v>
          </cell>
          <cell r="B59">
            <v>110117250</v>
          </cell>
        </row>
        <row r="60">
          <cell r="A60">
            <v>740003</v>
          </cell>
          <cell r="B60">
            <v>0</v>
          </cell>
        </row>
        <row r="61">
          <cell r="A61">
            <v>740004</v>
          </cell>
          <cell r="B61">
            <v>240888</v>
          </cell>
        </row>
        <row r="62">
          <cell r="A62">
            <v>740005</v>
          </cell>
          <cell r="B62">
            <v>2528460</v>
          </cell>
        </row>
        <row r="63">
          <cell r="A63">
            <v>7401</v>
          </cell>
          <cell r="B63">
            <v>0</v>
          </cell>
        </row>
        <row r="64">
          <cell r="A64">
            <v>7402</v>
          </cell>
          <cell r="B64">
            <v>0</v>
          </cell>
        </row>
        <row r="65">
          <cell r="A65">
            <v>7403</v>
          </cell>
          <cell r="B65">
            <v>12593341</v>
          </cell>
        </row>
        <row r="66">
          <cell r="A66">
            <v>400</v>
          </cell>
          <cell r="B66">
            <v>2061529</v>
          </cell>
        </row>
        <row r="67">
          <cell r="A67">
            <v>4010</v>
          </cell>
          <cell r="B67">
            <v>161682.70714078002</v>
          </cell>
        </row>
        <row r="68">
          <cell r="A68">
            <v>4011</v>
          </cell>
          <cell r="B68">
            <v>125867.97219591064</v>
          </cell>
        </row>
        <row r="69">
          <cell r="A69">
            <v>4012</v>
          </cell>
          <cell r="B69">
            <v>1102.3136268080275</v>
          </cell>
        </row>
        <row r="70">
          <cell r="A70">
            <v>4013</v>
          </cell>
          <cell r="B70">
            <v>1828.0070365013253</v>
          </cell>
        </row>
        <row r="71">
          <cell r="A71">
            <v>402</v>
          </cell>
          <cell r="B71">
            <v>4366280</v>
          </cell>
        </row>
        <row r="72">
          <cell r="A72">
            <v>4030</v>
          </cell>
          <cell r="B72">
            <v>0</v>
          </cell>
        </row>
        <row r="73">
          <cell r="A73">
            <v>4031</v>
          </cell>
          <cell r="B73">
            <v>28306</v>
          </cell>
        </row>
        <row r="74">
          <cell r="A74">
            <v>4032</v>
          </cell>
          <cell r="B74">
            <v>0</v>
          </cell>
        </row>
        <row r="75">
          <cell r="A75">
            <v>4033</v>
          </cell>
          <cell r="B75">
            <v>0</v>
          </cell>
        </row>
        <row r="76">
          <cell r="A76">
            <v>4034</v>
          </cell>
          <cell r="B76">
            <v>0</v>
          </cell>
        </row>
        <row r="77">
          <cell r="A77">
            <v>404</v>
          </cell>
          <cell r="B77">
            <v>0</v>
          </cell>
        </row>
        <row r="78">
          <cell r="A78">
            <v>409</v>
          </cell>
          <cell r="B78">
            <v>0</v>
          </cell>
        </row>
        <row r="79">
          <cell r="A79">
            <v>4100</v>
          </cell>
          <cell r="B79">
            <v>0</v>
          </cell>
        </row>
        <row r="80">
          <cell r="A80">
            <v>4101</v>
          </cell>
          <cell r="B80">
            <v>0</v>
          </cell>
        </row>
        <row r="81">
          <cell r="A81">
            <v>4102</v>
          </cell>
          <cell r="B81">
            <v>0</v>
          </cell>
        </row>
        <row r="82">
          <cell r="A82">
            <v>4110</v>
          </cell>
          <cell r="B82">
            <v>0</v>
          </cell>
        </row>
        <row r="83">
          <cell r="A83">
            <v>4111</v>
          </cell>
          <cell r="B83">
            <v>0</v>
          </cell>
        </row>
        <row r="84">
          <cell r="A84">
            <v>4112</v>
          </cell>
          <cell r="B84">
            <v>23030244</v>
          </cell>
        </row>
        <row r="85">
          <cell r="A85">
            <v>4113</v>
          </cell>
          <cell r="B85">
            <v>0</v>
          </cell>
        </row>
        <row r="86">
          <cell r="A86">
            <v>4114</v>
          </cell>
          <cell r="B86">
            <v>490001160.80234003</v>
          </cell>
        </row>
        <row r="87">
          <cell r="A87">
            <v>4115</v>
          </cell>
          <cell r="B87">
            <v>22362482</v>
          </cell>
        </row>
        <row r="88">
          <cell r="A88">
            <v>4116</v>
          </cell>
          <cell r="B88">
            <v>0</v>
          </cell>
        </row>
        <row r="89">
          <cell r="A89">
            <v>4117</v>
          </cell>
          <cell r="B89">
            <v>3665</v>
          </cell>
        </row>
        <row r="90">
          <cell r="A90">
            <v>4119</v>
          </cell>
          <cell r="B90">
            <v>9036</v>
          </cell>
        </row>
        <row r="91">
          <cell r="A91">
            <v>4120</v>
          </cell>
          <cell r="B91">
            <v>484999</v>
          </cell>
        </row>
        <row r="92">
          <cell r="A92">
            <v>4130</v>
          </cell>
          <cell r="B92">
            <v>0</v>
          </cell>
        </row>
        <row r="93">
          <cell r="A93">
            <v>4131</v>
          </cell>
          <cell r="B93">
            <v>40675855</v>
          </cell>
        </row>
        <row r="95">
          <cell r="A95">
            <v>4132</v>
          </cell>
        </row>
        <row r="96">
          <cell r="A96">
            <v>4133</v>
          </cell>
          <cell r="B96">
            <v>0</v>
          </cell>
        </row>
        <row r="97">
          <cell r="A97">
            <v>414</v>
          </cell>
          <cell r="B97">
            <v>0</v>
          </cell>
        </row>
        <row r="98">
          <cell r="A98">
            <v>420</v>
          </cell>
          <cell r="B98">
            <v>296748</v>
          </cell>
        </row>
        <row r="99">
          <cell r="A99">
            <v>430</v>
          </cell>
          <cell r="B99">
            <v>0</v>
          </cell>
        </row>
        <row r="100">
          <cell r="A100">
            <v>750</v>
          </cell>
          <cell r="B100">
            <v>615484</v>
          </cell>
        </row>
        <row r="101">
          <cell r="A101">
            <v>751</v>
          </cell>
          <cell r="B101">
            <v>0</v>
          </cell>
        </row>
        <row r="102">
          <cell r="A102">
            <v>440</v>
          </cell>
          <cell r="B102">
            <v>571000</v>
          </cell>
        </row>
        <row r="103">
          <cell r="A103">
            <v>441</v>
          </cell>
          <cell r="B103">
            <v>0</v>
          </cell>
        </row>
        <row r="104">
          <cell r="A104">
            <v>442</v>
          </cell>
          <cell r="B104">
            <v>0</v>
          </cell>
        </row>
        <row r="105">
          <cell r="A105">
            <v>5000</v>
          </cell>
          <cell r="B105">
            <v>0</v>
          </cell>
        </row>
        <row r="106">
          <cell r="A106">
            <v>5001</v>
          </cell>
          <cell r="B106">
            <v>26500000</v>
          </cell>
        </row>
        <row r="107">
          <cell r="A107">
            <v>5002</v>
          </cell>
          <cell r="B107">
            <v>0</v>
          </cell>
        </row>
        <row r="108">
          <cell r="A108">
            <v>5003</v>
          </cell>
          <cell r="B108">
            <v>0</v>
          </cell>
        </row>
        <row r="109">
          <cell r="A109">
            <v>5004</v>
          </cell>
          <cell r="B109">
            <v>0</v>
          </cell>
        </row>
        <row r="110">
          <cell r="A110">
            <v>5010</v>
          </cell>
          <cell r="B110">
            <v>0</v>
          </cell>
        </row>
        <row r="111">
          <cell r="A111">
            <v>5011</v>
          </cell>
          <cell r="B111">
            <v>0</v>
          </cell>
        </row>
        <row r="112">
          <cell r="A112">
            <v>5012</v>
          </cell>
          <cell r="B112">
            <v>0</v>
          </cell>
        </row>
        <row r="113">
          <cell r="A113">
            <v>5013</v>
          </cell>
          <cell r="B113">
            <v>0</v>
          </cell>
        </row>
        <row r="114">
          <cell r="A114">
            <v>5014</v>
          </cell>
          <cell r="B114">
            <v>0</v>
          </cell>
        </row>
        <row r="115">
          <cell r="A115">
            <v>5500</v>
          </cell>
          <cell r="B115">
            <v>0</v>
          </cell>
        </row>
        <row r="116">
          <cell r="A116">
            <v>5501</v>
          </cell>
          <cell r="B116">
            <v>6100000</v>
          </cell>
        </row>
        <row r="117">
          <cell r="A117">
            <v>5502</v>
          </cell>
          <cell r="B117">
            <v>0</v>
          </cell>
        </row>
        <row r="118">
          <cell r="A118">
            <v>5503</v>
          </cell>
          <cell r="B118">
            <v>3700000</v>
          </cell>
        </row>
        <row r="119">
          <cell r="A119">
            <v>5504</v>
          </cell>
          <cell r="B119">
            <v>0</v>
          </cell>
        </row>
        <row r="120">
          <cell r="A120">
            <v>5510</v>
          </cell>
          <cell r="B120">
            <v>0</v>
          </cell>
        </row>
        <row r="121">
          <cell r="A121">
            <v>5511</v>
          </cell>
          <cell r="B121">
            <v>0</v>
          </cell>
        </row>
        <row r="122">
          <cell r="A122">
            <v>5512</v>
          </cell>
          <cell r="B122">
            <v>0</v>
          </cell>
        </row>
        <row r="123">
          <cell r="A123">
            <v>5513</v>
          </cell>
          <cell r="B123">
            <v>0</v>
          </cell>
        </row>
        <row r="124">
          <cell r="A124">
            <v>5514</v>
          </cell>
          <cell r="B124">
            <v>0</v>
          </cell>
        </row>
        <row r="125">
          <cell r="A125">
            <v>7520</v>
          </cell>
        </row>
        <row r="126">
          <cell r="A126">
            <v>5505</v>
          </cell>
        </row>
      </sheetData>
      <sheetData sheetId="4" refreshError="1">
        <row r="1">
          <cell r="B1" t="str">
            <v>OCENA 1-12/2000</v>
          </cell>
        </row>
        <row r="2">
          <cell r="A2">
            <v>7000</v>
          </cell>
          <cell r="B2">
            <v>0</v>
          </cell>
        </row>
        <row r="3">
          <cell r="A3">
            <v>7001</v>
          </cell>
          <cell r="B3">
            <v>0</v>
          </cell>
        </row>
        <row r="4">
          <cell r="A4">
            <v>7002</v>
          </cell>
          <cell r="B4">
            <v>0</v>
          </cell>
        </row>
        <row r="5">
          <cell r="A5">
            <v>7010</v>
          </cell>
          <cell r="B5">
            <v>101258878.74304315</v>
          </cell>
        </row>
        <row r="6">
          <cell r="A6">
            <v>7011</v>
          </cell>
          <cell r="B6">
            <v>97082422.651802808</v>
          </cell>
        </row>
        <row r="7">
          <cell r="A7">
            <v>7012</v>
          </cell>
          <cell r="B7">
            <v>12345292.26437185</v>
          </cell>
        </row>
        <row r="8">
          <cell r="A8">
            <v>7013</v>
          </cell>
          <cell r="B8">
            <v>1154495.05795</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0</v>
          </cell>
        </row>
        <row r="32">
          <cell r="A32">
            <v>7100</v>
          </cell>
          <cell r="B32">
            <v>0</v>
          </cell>
        </row>
        <row r="33">
          <cell r="A33">
            <v>7101</v>
          </cell>
          <cell r="B33">
            <v>2335.7591400000001</v>
          </cell>
        </row>
        <row r="34">
          <cell r="A34">
            <v>7102</v>
          </cell>
          <cell r="B34">
            <v>1195372.6825299999</v>
          </cell>
        </row>
        <row r="35">
          <cell r="A35">
            <v>7103</v>
          </cell>
          <cell r="B35">
            <v>95239.120439999999</v>
          </cell>
        </row>
        <row r="36">
          <cell r="A36">
            <v>7110</v>
          </cell>
          <cell r="B36">
            <v>0</v>
          </cell>
        </row>
        <row r="37">
          <cell r="A37">
            <v>7111</v>
          </cell>
          <cell r="B37">
            <v>0</v>
          </cell>
        </row>
        <row r="38">
          <cell r="A38">
            <v>7120</v>
          </cell>
          <cell r="B38">
            <v>13177</v>
          </cell>
        </row>
        <row r="39">
          <cell r="A39">
            <v>7130</v>
          </cell>
          <cell r="B39">
            <v>2127111.5138900001</v>
          </cell>
        </row>
        <row r="40">
          <cell r="A40">
            <v>7140</v>
          </cell>
          <cell r="B40">
            <v>0</v>
          </cell>
        </row>
        <row r="41">
          <cell r="A41">
            <v>7141</v>
          </cell>
          <cell r="B41">
            <v>1949872.9322600001</v>
          </cell>
        </row>
        <row r="42">
          <cell r="A42">
            <v>7200</v>
          </cell>
          <cell r="B42">
            <v>16496</v>
          </cell>
        </row>
        <row r="43">
          <cell r="A43">
            <v>7201</v>
          </cell>
          <cell r="B43">
            <v>4390</v>
          </cell>
        </row>
        <row r="44">
          <cell r="A44">
            <v>7202</v>
          </cell>
          <cell r="B44">
            <v>3110.1909600000004</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7300</v>
          </cell>
          <cell r="B51">
            <v>100</v>
          </cell>
        </row>
        <row r="52">
          <cell r="A52">
            <v>7301</v>
          </cell>
          <cell r="B52">
            <v>0</v>
          </cell>
        </row>
        <row r="53">
          <cell r="A53">
            <v>7310</v>
          </cell>
          <cell r="B53">
            <v>0</v>
          </cell>
        </row>
        <row r="54">
          <cell r="A54">
            <v>7311</v>
          </cell>
          <cell r="B54">
            <v>0</v>
          </cell>
        </row>
        <row r="55">
          <cell r="A55">
            <v>740</v>
          </cell>
          <cell r="B55">
            <v>48265990.179958582</v>
          </cell>
        </row>
        <row r="56">
          <cell r="A56">
            <v>7400</v>
          </cell>
          <cell r="B56">
            <v>1802362.95521</v>
          </cell>
        </row>
        <row r="57">
          <cell r="A57">
            <v>740000</v>
          </cell>
          <cell r="B57">
            <v>0</v>
          </cell>
        </row>
        <row r="58">
          <cell r="A58">
            <v>740001</v>
          </cell>
          <cell r="B58">
            <v>0</v>
          </cell>
        </row>
        <row r="59">
          <cell r="A59">
            <v>740002</v>
          </cell>
          <cell r="B59">
            <v>0</v>
          </cell>
        </row>
        <row r="60">
          <cell r="A60">
            <v>740003</v>
          </cell>
          <cell r="B60">
            <v>1636693.8203</v>
          </cell>
        </row>
        <row r="61">
          <cell r="A61">
            <v>740004</v>
          </cell>
          <cell r="B61">
            <v>165669.13490999999</v>
          </cell>
        </row>
        <row r="62">
          <cell r="A62">
            <v>7401</v>
          </cell>
          <cell r="B62">
            <v>2108086.9517200002</v>
          </cell>
        </row>
        <row r="63">
          <cell r="A63">
            <v>7402</v>
          </cell>
          <cell r="B63">
            <v>44355540.27302859</v>
          </cell>
        </row>
        <row r="64">
          <cell r="A64">
            <v>7403</v>
          </cell>
          <cell r="B64">
            <v>0</v>
          </cell>
        </row>
        <row r="65">
          <cell r="A65">
            <v>400</v>
          </cell>
          <cell r="B65">
            <v>2822053.79734175</v>
          </cell>
        </row>
        <row r="66">
          <cell r="A66">
            <v>4010</v>
          </cell>
          <cell r="B66">
            <v>220857.80998758794</v>
          </cell>
        </row>
        <row r="67">
          <cell r="A67">
            <v>4011</v>
          </cell>
          <cell r="B67">
            <v>171944.4656800013</v>
          </cell>
        </row>
        <row r="68">
          <cell r="A68">
            <v>4012</v>
          </cell>
          <cell r="B68">
            <v>1497.5051830262753</v>
          </cell>
        </row>
        <row r="69">
          <cell r="A69">
            <v>4013</v>
          </cell>
          <cell r="B69">
            <v>2495.4451764844316</v>
          </cell>
        </row>
        <row r="70">
          <cell r="A70">
            <v>402</v>
          </cell>
          <cell r="B70">
            <v>4990787.8124500001</v>
          </cell>
        </row>
        <row r="71">
          <cell r="A71">
            <v>403</v>
          </cell>
          <cell r="B71">
            <v>0</v>
          </cell>
        </row>
        <row r="72">
          <cell r="A72">
            <v>404</v>
          </cell>
          <cell r="B72">
            <v>0</v>
          </cell>
        </row>
        <row r="73">
          <cell r="A73">
            <v>409</v>
          </cell>
          <cell r="B73">
            <v>0</v>
          </cell>
        </row>
        <row r="74">
          <cell r="A74">
            <v>4100</v>
          </cell>
          <cell r="B74">
            <v>0</v>
          </cell>
        </row>
        <row r="75">
          <cell r="A75">
            <v>4101</v>
          </cell>
          <cell r="B75">
            <v>0</v>
          </cell>
        </row>
        <row r="76">
          <cell r="A76">
            <v>4102</v>
          </cell>
          <cell r="B76">
            <v>0</v>
          </cell>
        </row>
        <row r="77">
          <cell r="A77">
            <v>4110</v>
          </cell>
          <cell r="B77">
            <v>0</v>
          </cell>
        </row>
        <row r="78">
          <cell r="A78">
            <v>4111</v>
          </cell>
          <cell r="B78">
            <v>0</v>
          </cell>
        </row>
        <row r="79">
          <cell r="A79">
            <v>4112</v>
          </cell>
          <cell r="B79">
            <v>0</v>
          </cell>
        </row>
        <row r="80">
          <cell r="A80">
            <v>4113</v>
          </cell>
          <cell r="B80">
            <v>0</v>
          </cell>
        </row>
        <row r="81">
          <cell r="A81">
            <v>4114</v>
          </cell>
          <cell r="B81">
            <v>0</v>
          </cell>
        </row>
        <row r="82">
          <cell r="A82">
            <v>4115</v>
          </cell>
          <cell r="B82">
            <v>0</v>
          </cell>
        </row>
        <row r="83">
          <cell r="A83">
            <v>4116</v>
          </cell>
          <cell r="B83">
            <v>22069321.720629998</v>
          </cell>
        </row>
        <row r="84">
          <cell r="A84">
            <v>4117</v>
          </cell>
          <cell r="B84">
            <v>0</v>
          </cell>
        </row>
        <row r="85">
          <cell r="A85">
            <v>4119</v>
          </cell>
          <cell r="B85">
            <v>2418939.7835400002</v>
          </cell>
        </row>
        <row r="86">
          <cell r="A86">
            <v>4120</v>
          </cell>
          <cell r="B86">
            <v>1115997.5227800002</v>
          </cell>
        </row>
        <row r="87">
          <cell r="A87">
            <v>4130</v>
          </cell>
          <cell r="B87">
            <v>0</v>
          </cell>
        </row>
        <row r="88">
          <cell r="A88">
            <v>4131</v>
          </cell>
          <cell r="B88">
            <v>0</v>
          </cell>
        </row>
        <row r="89">
          <cell r="A89">
            <v>4132</v>
          </cell>
          <cell r="B89">
            <v>0</v>
          </cell>
        </row>
        <row r="90">
          <cell r="A90">
            <v>4133</v>
          </cell>
          <cell r="B90">
            <v>231818528.07684004</v>
          </cell>
        </row>
        <row r="91">
          <cell r="A91">
            <v>413300</v>
          </cell>
          <cell r="B91">
            <v>97290863.71886</v>
          </cell>
        </row>
        <row r="92">
          <cell r="A92">
            <v>413301</v>
          </cell>
          <cell r="B92">
            <v>19471353.48401</v>
          </cell>
        </row>
        <row r="93">
          <cell r="A93">
            <v>413302</v>
          </cell>
          <cell r="B93">
            <v>74283367.257310003</v>
          </cell>
        </row>
        <row r="94">
          <cell r="A94">
            <v>413303</v>
          </cell>
          <cell r="B94">
            <v>31373706.889629997</v>
          </cell>
        </row>
        <row r="95">
          <cell r="A95">
            <v>413304</v>
          </cell>
          <cell r="B95">
            <v>7130913.0417400002</v>
          </cell>
        </row>
        <row r="96">
          <cell r="A96">
            <v>413305</v>
          </cell>
          <cell r="B96">
            <v>2068323.1955799998</v>
          </cell>
        </row>
        <row r="97">
          <cell r="A97">
            <v>413306</v>
          </cell>
          <cell r="B97">
            <v>0.33799999999610009</v>
          </cell>
        </row>
        <row r="98">
          <cell r="A98">
            <v>413307</v>
          </cell>
          <cell r="B98">
            <v>0.15171000003465451</v>
          </cell>
        </row>
        <row r="99">
          <cell r="A99">
            <v>4140</v>
          </cell>
          <cell r="B99">
            <v>0</v>
          </cell>
        </row>
        <row r="100">
          <cell r="A100">
            <v>4141</v>
          </cell>
          <cell r="B100">
            <v>0</v>
          </cell>
        </row>
        <row r="101">
          <cell r="A101">
            <v>4142</v>
          </cell>
          <cell r="B101">
            <v>1102298.20025</v>
          </cell>
        </row>
        <row r="102">
          <cell r="A102">
            <v>4143</v>
          </cell>
          <cell r="B102">
            <v>0</v>
          </cell>
        </row>
        <row r="103">
          <cell r="A103">
            <v>4200</v>
          </cell>
          <cell r="B103">
            <v>1727234.5722700001</v>
          </cell>
        </row>
        <row r="104">
          <cell r="A104">
            <v>4201</v>
          </cell>
          <cell r="B104">
            <v>0</v>
          </cell>
        </row>
        <row r="105">
          <cell r="A105">
            <v>4202</v>
          </cell>
          <cell r="B105">
            <v>0</v>
          </cell>
        </row>
        <row r="106">
          <cell r="A106">
            <v>4203</v>
          </cell>
          <cell r="B106">
            <v>0</v>
          </cell>
        </row>
        <row r="107">
          <cell r="A107">
            <v>4204</v>
          </cell>
          <cell r="B107">
            <v>0</v>
          </cell>
        </row>
        <row r="108">
          <cell r="A108">
            <v>4205</v>
          </cell>
          <cell r="B108">
            <v>0</v>
          </cell>
        </row>
        <row r="109">
          <cell r="A109">
            <v>4206</v>
          </cell>
          <cell r="B109">
            <v>0</v>
          </cell>
        </row>
        <row r="110">
          <cell r="A110">
            <v>4207</v>
          </cell>
          <cell r="B110">
            <v>0</v>
          </cell>
        </row>
        <row r="111">
          <cell r="A111">
            <v>4208</v>
          </cell>
          <cell r="B111">
            <v>0</v>
          </cell>
        </row>
        <row r="112">
          <cell r="A112">
            <v>4209</v>
          </cell>
          <cell r="B112">
            <v>0</v>
          </cell>
        </row>
        <row r="113">
          <cell r="A113">
            <v>4300</v>
          </cell>
          <cell r="B113">
            <v>0</v>
          </cell>
        </row>
        <row r="114">
          <cell r="A114">
            <v>4301</v>
          </cell>
          <cell r="B114">
            <v>0</v>
          </cell>
        </row>
        <row r="115">
          <cell r="A115">
            <v>4302</v>
          </cell>
          <cell r="B115">
            <v>0</v>
          </cell>
        </row>
        <row r="116">
          <cell r="A116">
            <v>4303</v>
          </cell>
          <cell r="B116">
            <v>0</v>
          </cell>
        </row>
        <row r="117">
          <cell r="A117">
            <v>4304</v>
          </cell>
          <cell r="B117">
            <v>0</v>
          </cell>
        </row>
        <row r="118">
          <cell r="A118">
            <v>4305</v>
          </cell>
          <cell r="B118">
            <v>0</v>
          </cell>
        </row>
        <row r="119">
          <cell r="A119">
            <v>4306</v>
          </cell>
          <cell r="B119">
            <v>0</v>
          </cell>
        </row>
        <row r="120">
          <cell r="A120">
            <v>4307</v>
          </cell>
          <cell r="B120">
            <v>0</v>
          </cell>
        </row>
        <row r="121">
          <cell r="A121">
            <v>4308</v>
          </cell>
          <cell r="B121">
            <v>0</v>
          </cell>
        </row>
        <row r="122">
          <cell r="A122">
            <v>7500</v>
          </cell>
          <cell r="B122">
            <v>0</v>
          </cell>
        </row>
        <row r="123">
          <cell r="A123">
            <v>7501</v>
          </cell>
          <cell r="B123">
            <v>0</v>
          </cell>
        </row>
        <row r="124">
          <cell r="A124">
            <v>7502</v>
          </cell>
          <cell r="B124">
            <v>0</v>
          </cell>
        </row>
        <row r="125">
          <cell r="A125">
            <v>7503</v>
          </cell>
          <cell r="B125">
            <v>0</v>
          </cell>
        </row>
        <row r="126">
          <cell r="A126">
            <v>7504</v>
          </cell>
          <cell r="B126">
            <v>0</v>
          </cell>
        </row>
        <row r="127">
          <cell r="A127">
            <v>7505</v>
          </cell>
          <cell r="B127">
            <v>0</v>
          </cell>
        </row>
        <row r="128">
          <cell r="A128">
            <v>7506</v>
          </cell>
          <cell r="B128">
            <v>718464</v>
          </cell>
        </row>
        <row r="129">
          <cell r="A129">
            <v>751</v>
          </cell>
          <cell r="B129">
            <v>8226.8293099999992</v>
          </cell>
        </row>
        <row r="130">
          <cell r="A130">
            <v>4400</v>
          </cell>
          <cell r="B130">
            <v>0</v>
          </cell>
        </row>
        <row r="131">
          <cell r="A131">
            <v>4401</v>
          </cell>
          <cell r="B131">
            <v>0</v>
          </cell>
        </row>
        <row r="132">
          <cell r="A132">
            <v>4402</v>
          </cell>
          <cell r="B132">
            <v>0</v>
          </cell>
        </row>
        <row r="133">
          <cell r="A133">
            <v>4403</v>
          </cell>
          <cell r="B133">
            <v>0</v>
          </cell>
        </row>
        <row r="134">
          <cell r="A134">
            <v>4404</v>
          </cell>
          <cell r="B134">
            <v>0</v>
          </cell>
        </row>
        <row r="135">
          <cell r="A135">
            <v>4407</v>
          </cell>
          <cell r="B135">
            <v>0</v>
          </cell>
        </row>
        <row r="136">
          <cell r="A136">
            <v>4406</v>
          </cell>
          <cell r="B136">
            <v>0</v>
          </cell>
        </row>
        <row r="137">
          <cell r="A137">
            <v>4405</v>
          </cell>
          <cell r="B137">
            <v>-850000</v>
          </cell>
        </row>
        <row r="138">
          <cell r="A138">
            <v>441</v>
          </cell>
          <cell r="B138">
            <v>0</v>
          </cell>
        </row>
        <row r="139">
          <cell r="A139">
            <v>5000</v>
          </cell>
          <cell r="B139">
            <v>0</v>
          </cell>
        </row>
        <row r="140">
          <cell r="A140">
            <v>5001</v>
          </cell>
          <cell r="B140">
            <v>0</v>
          </cell>
        </row>
        <row r="141">
          <cell r="A141">
            <v>5002</v>
          </cell>
          <cell r="B141">
            <v>0</v>
          </cell>
        </row>
        <row r="142">
          <cell r="A142">
            <v>5003</v>
          </cell>
          <cell r="B142">
            <v>0</v>
          </cell>
        </row>
        <row r="143">
          <cell r="A143">
            <v>5004</v>
          </cell>
          <cell r="B143">
            <v>0</v>
          </cell>
        </row>
        <row r="144">
          <cell r="A144">
            <v>501</v>
          </cell>
          <cell r="B144">
            <v>0</v>
          </cell>
        </row>
        <row r="145">
          <cell r="A145">
            <v>5500</v>
          </cell>
          <cell r="B145">
            <v>0</v>
          </cell>
        </row>
        <row r="146">
          <cell r="A146">
            <v>5501</v>
          </cell>
          <cell r="B146">
            <v>0</v>
          </cell>
        </row>
        <row r="147">
          <cell r="A147">
            <v>5502</v>
          </cell>
          <cell r="B147">
            <v>0</v>
          </cell>
        </row>
        <row r="148">
          <cell r="A148">
            <v>5503</v>
          </cell>
          <cell r="B148">
            <v>0</v>
          </cell>
        </row>
        <row r="149">
          <cell r="A149">
            <v>5504</v>
          </cell>
          <cell r="B149">
            <v>0</v>
          </cell>
        </row>
        <row r="150">
          <cell r="A150">
            <v>551</v>
          </cell>
          <cell r="B150">
            <v>0</v>
          </cell>
        </row>
        <row r="151">
          <cell r="A151">
            <v>7520</v>
          </cell>
        </row>
        <row r="152">
          <cell r="A152">
            <v>5505</v>
          </cell>
        </row>
      </sheetData>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s>
    <sheetDataSet>
      <sheetData sheetId="0" refreshError="1">
        <row r="2">
          <cell r="A2" t="str">
            <v>Table A42. Czech Republic: External Debt in Convertible and Nonconvertible Currencies, 1980-97 Q3</v>
          </cell>
        </row>
        <row r="4">
          <cell r="A4" t="str">
            <v>(In millions of U.S. dollars, end of period)</v>
          </cell>
        </row>
        <row r="7">
          <cell r="E7">
            <v>1980</v>
          </cell>
          <cell r="G7">
            <v>1985</v>
          </cell>
          <cell r="I7">
            <v>1990</v>
          </cell>
          <cell r="K7">
            <v>1991</v>
          </cell>
          <cell r="M7">
            <v>1992</v>
          </cell>
          <cell r="O7">
            <v>1993</v>
          </cell>
          <cell r="Q7">
            <v>1994</v>
          </cell>
          <cell r="S7">
            <v>1995</v>
          </cell>
          <cell r="U7">
            <v>1996</v>
          </cell>
          <cell r="V7">
            <v>1997</v>
          </cell>
        </row>
        <row r="8">
          <cell r="V8" t="str">
            <v xml:space="preserve">Q3 </v>
          </cell>
        </row>
        <row r="10">
          <cell r="A10" t="str">
            <v>Debt in convertible currencies</v>
          </cell>
        </row>
        <row r="11">
          <cell r="B11" t="str">
            <v>Medium- and long-term</v>
          </cell>
          <cell r="E11">
            <v>1936</v>
          </cell>
          <cell r="G11">
            <v>1835</v>
          </cell>
          <cell r="I11">
            <v>3557</v>
          </cell>
          <cell r="K11">
            <v>4565</v>
          </cell>
          <cell r="M11">
            <v>5284</v>
          </cell>
          <cell r="O11">
            <v>6494</v>
          </cell>
          <cell r="Q11">
            <v>7806</v>
          </cell>
          <cell r="S11">
            <v>11504</v>
          </cell>
          <cell r="U11">
            <v>14823</v>
          </cell>
          <cell r="V11">
            <v>14938</v>
          </cell>
        </row>
        <row r="12">
          <cell r="C12" t="str">
            <v>By maturity</v>
          </cell>
        </row>
        <row r="13">
          <cell r="D13" t="str">
            <v>1-5 years</v>
          </cell>
          <cell r="E13">
            <v>473</v>
          </cell>
          <cell r="G13">
            <v>854</v>
          </cell>
          <cell r="I13">
            <v>1321</v>
          </cell>
          <cell r="K13">
            <v>1463</v>
          </cell>
          <cell r="M13">
            <v>2094</v>
          </cell>
          <cell r="O13">
            <v>2530</v>
          </cell>
          <cell r="Q13">
            <v>4170</v>
          </cell>
          <cell r="S13">
            <v>7155</v>
          </cell>
          <cell r="U13" t="str">
            <v>...</v>
          </cell>
          <cell r="V13" t="str">
            <v>...</v>
          </cell>
        </row>
        <row r="14">
          <cell r="D14" t="str">
            <v>Over 5 years</v>
          </cell>
          <cell r="E14">
            <v>1463</v>
          </cell>
          <cell r="G14">
            <v>981</v>
          </cell>
          <cell r="I14">
            <v>2236</v>
          </cell>
          <cell r="K14">
            <v>3112</v>
          </cell>
          <cell r="M14">
            <v>3190</v>
          </cell>
          <cell r="O14">
            <v>3964</v>
          </cell>
          <cell r="Q14">
            <v>3636</v>
          </cell>
          <cell r="S14">
            <v>4349</v>
          </cell>
          <cell r="U14" t="str">
            <v>...</v>
          </cell>
          <cell r="V14" t="str">
            <v>...</v>
          </cell>
        </row>
        <row r="15">
          <cell r="B15" t="str">
            <v>By creditor</v>
          </cell>
        </row>
        <row r="16">
          <cell r="C16" t="str">
            <v>Banks</v>
          </cell>
          <cell r="E16">
            <v>1373</v>
          </cell>
          <cell r="G16">
            <v>1273</v>
          </cell>
          <cell r="I16">
            <v>2193</v>
          </cell>
          <cell r="K16">
            <v>2250</v>
          </cell>
          <cell r="M16">
            <v>2298</v>
          </cell>
          <cell r="O16">
            <v>2766</v>
          </cell>
          <cell r="Q16">
            <v>4429</v>
          </cell>
          <cell r="S16">
            <v>8207</v>
          </cell>
          <cell r="U16">
            <v>11009</v>
          </cell>
          <cell r="V16">
            <v>10982</v>
          </cell>
        </row>
        <row r="17">
          <cell r="B17" t="str">
            <v>Governments</v>
          </cell>
          <cell r="E17">
            <v>5</v>
          </cell>
          <cell r="G17">
            <v>0</v>
          </cell>
          <cell r="I17">
            <v>0</v>
          </cell>
          <cell r="K17">
            <v>59</v>
          </cell>
          <cell r="M17">
            <v>231</v>
          </cell>
          <cell r="O17">
            <v>245</v>
          </cell>
          <cell r="Q17">
            <v>267</v>
          </cell>
          <cell r="S17">
            <v>265</v>
          </cell>
          <cell r="U17">
            <v>243</v>
          </cell>
          <cell r="V17">
            <v>219</v>
          </cell>
        </row>
        <row r="18">
          <cell r="C18" t="str">
            <v>Multilateral institutions</v>
          </cell>
          <cell r="E18">
            <v>0</v>
          </cell>
          <cell r="G18">
            <v>0</v>
          </cell>
          <cell r="I18">
            <v>0</v>
          </cell>
          <cell r="K18">
            <v>1177</v>
          </cell>
          <cell r="M18">
            <v>1594</v>
          </cell>
          <cell r="O18">
            <v>1766</v>
          </cell>
          <cell r="Q18">
            <v>709</v>
          </cell>
          <cell r="S18">
            <v>714</v>
          </cell>
          <cell r="U18">
            <v>646</v>
          </cell>
          <cell r="V18">
            <v>559</v>
          </cell>
        </row>
        <row r="19">
          <cell r="C19" t="str">
            <v>Suppliers' credits</v>
          </cell>
          <cell r="E19">
            <v>322</v>
          </cell>
          <cell r="G19">
            <v>488</v>
          </cell>
          <cell r="I19">
            <v>1192</v>
          </cell>
          <cell r="K19">
            <v>911</v>
          </cell>
          <cell r="M19">
            <v>1020</v>
          </cell>
          <cell r="O19">
            <v>863</v>
          </cell>
          <cell r="Q19">
            <v>1162</v>
          </cell>
          <cell r="S19">
            <v>923</v>
          </cell>
          <cell r="U19">
            <v>992</v>
          </cell>
          <cell r="V19">
            <v>1077</v>
          </cell>
        </row>
        <row r="20">
          <cell r="C20" t="str">
            <v>Other investors</v>
          </cell>
          <cell r="E20">
            <v>236</v>
          </cell>
          <cell r="G20">
            <v>74</v>
          </cell>
          <cell r="I20">
            <v>172</v>
          </cell>
          <cell r="K20">
            <v>168</v>
          </cell>
          <cell r="M20">
            <v>141</v>
          </cell>
          <cell r="O20">
            <v>855</v>
          </cell>
          <cell r="Q20">
            <v>1239</v>
          </cell>
          <cell r="S20">
            <v>1396</v>
          </cell>
          <cell r="U20">
            <v>1933</v>
          </cell>
          <cell r="V20">
            <v>2101</v>
          </cell>
        </row>
        <row r="22">
          <cell r="B22" t="str">
            <v>By debtor</v>
          </cell>
        </row>
        <row r="23">
          <cell r="C23" t="str">
            <v>Banks</v>
          </cell>
          <cell r="O23">
            <v>2504</v>
          </cell>
          <cell r="Q23">
            <v>1799</v>
          </cell>
          <cell r="S23">
            <v>4425</v>
          </cell>
          <cell r="U23">
            <v>5926</v>
          </cell>
          <cell r="V23">
            <v>5824</v>
          </cell>
        </row>
        <row r="24">
          <cell r="C24" t="str">
            <v>Of which: commercial banks</v>
          </cell>
          <cell r="O24">
            <v>540</v>
          </cell>
          <cell r="Q24">
            <v>985</v>
          </cell>
          <cell r="S24">
            <v>3588</v>
          </cell>
          <cell r="U24">
            <v>5517</v>
          </cell>
          <cell r="V24">
            <v>5445</v>
          </cell>
        </row>
        <row r="25">
          <cell r="C25" t="str">
            <v>Government</v>
          </cell>
          <cell r="O25">
            <v>1986</v>
          </cell>
          <cell r="Q25">
            <v>2202</v>
          </cell>
          <cell r="S25">
            <v>1959</v>
          </cell>
          <cell r="U25">
            <v>1710</v>
          </cell>
          <cell r="V25">
            <v>1431</v>
          </cell>
        </row>
        <row r="26">
          <cell r="C26" t="str">
            <v>Corporations and other</v>
          </cell>
          <cell r="O26">
            <v>2004</v>
          </cell>
          <cell r="Q26">
            <v>3805</v>
          </cell>
          <cell r="S26">
            <v>5121</v>
          </cell>
          <cell r="U26">
            <v>7187</v>
          </cell>
          <cell r="V26">
            <v>7683</v>
          </cell>
        </row>
        <row r="28">
          <cell r="B28" t="str">
            <v xml:space="preserve">Short-term </v>
          </cell>
          <cell r="E28">
            <v>3790</v>
          </cell>
          <cell r="G28">
            <v>1539</v>
          </cell>
          <cell r="I28">
            <v>2400</v>
          </cell>
          <cell r="K28">
            <v>2143</v>
          </cell>
          <cell r="M28">
            <v>1798</v>
          </cell>
          <cell r="O28">
            <v>2002</v>
          </cell>
          <cell r="Q28">
            <v>2888</v>
          </cell>
          <cell r="S28">
            <v>5045</v>
          </cell>
          <cell r="U28">
            <v>6022</v>
          </cell>
          <cell r="V28">
            <v>6065</v>
          </cell>
        </row>
        <row r="29">
          <cell r="B29" t="str">
            <v>Of which: liabilities in CZK</v>
          </cell>
          <cell r="S29">
            <v>757</v>
          </cell>
          <cell r="U29">
            <v>1783</v>
          </cell>
          <cell r="V29">
            <v>1600</v>
          </cell>
        </row>
        <row r="31">
          <cell r="C31" t="str">
            <v>Total</v>
          </cell>
          <cell r="E31">
            <v>5726</v>
          </cell>
          <cell r="G31">
            <v>3374</v>
          </cell>
          <cell r="I31">
            <v>5957</v>
          </cell>
          <cell r="K31">
            <v>6708</v>
          </cell>
          <cell r="M31">
            <v>7082</v>
          </cell>
          <cell r="O31">
            <v>8496</v>
          </cell>
          <cell r="Q31">
            <v>10694</v>
          </cell>
          <cell r="S31">
            <v>16549</v>
          </cell>
          <cell r="U31">
            <v>20845</v>
          </cell>
          <cell r="V31">
            <v>21003</v>
          </cell>
        </row>
        <row r="33">
          <cell r="A33" t="str">
            <v>Debt in nonconvertible currencies 1/</v>
          </cell>
        </row>
        <row r="34">
          <cell r="B34" t="str">
            <v>Medium- and long-term</v>
          </cell>
          <cell r="E34">
            <v>125</v>
          </cell>
          <cell r="G34">
            <v>54</v>
          </cell>
          <cell r="I34">
            <v>39</v>
          </cell>
          <cell r="K34">
            <v>33</v>
          </cell>
          <cell r="M34">
            <v>344</v>
          </cell>
          <cell r="O34">
            <v>770</v>
          </cell>
          <cell r="Q34">
            <v>812</v>
          </cell>
          <cell r="S34">
            <v>357</v>
          </cell>
          <cell r="U34">
            <v>324</v>
          </cell>
          <cell r="V34">
            <v>271</v>
          </cell>
        </row>
        <row r="35">
          <cell r="B35" t="str">
            <v>Short-term</v>
          </cell>
          <cell r="E35">
            <v>659</v>
          </cell>
          <cell r="G35">
            <v>750</v>
          </cell>
          <cell r="I35">
            <v>1032</v>
          </cell>
          <cell r="K35">
            <v>1510</v>
          </cell>
          <cell r="M35">
            <v>27</v>
          </cell>
          <cell r="O35">
            <v>7</v>
          </cell>
          <cell r="Q35">
            <v>245</v>
          </cell>
          <cell r="S35">
            <v>0</v>
          </cell>
          <cell r="U35">
            <v>0</v>
          </cell>
          <cell r="V35">
            <v>0</v>
          </cell>
        </row>
        <row r="37">
          <cell r="C37" t="str">
            <v>Total</v>
          </cell>
          <cell r="E37">
            <v>784</v>
          </cell>
          <cell r="G37">
            <v>804</v>
          </cell>
          <cell r="I37">
            <v>1071</v>
          </cell>
          <cell r="K37">
            <v>1543</v>
          </cell>
          <cell r="M37">
            <v>371</v>
          </cell>
          <cell r="O37">
            <v>776</v>
          </cell>
          <cell r="Q37">
            <v>1057</v>
          </cell>
          <cell r="S37">
            <v>357</v>
          </cell>
          <cell r="U37">
            <v>324</v>
          </cell>
          <cell r="V37">
            <v>271</v>
          </cell>
        </row>
        <row r="39">
          <cell r="A39" t="str">
            <v>Total debt 2/</v>
          </cell>
          <cell r="E39">
            <v>6510</v>
          </cell>
          <cell r="G39">
            <v>4178</v>
          </cell>
          <cell r="I39">
            <v>7028</v>
          </cell>
          <cell r="K39">
            <v>8251</v>
          </cell>
          <cell r="M39">
            <v>7453</v>
          </cell>
          <cell r="O39">
            <v>9605</v>
          </cell>
          <cell r="Q39">
            <v>12210</v>
          </cell>
          <cell r="S39">
            <v>17190</v>
          </cell>
          <cell r="U39">
            <v>21181</v>
          </cell>
          <cell r="V39">
            <v>21282</v>
          </cell>
        </row>
        <row r="40">
          <cell r="B40" t="str">
            <v>Medium- and long-term</v>
          </cell>
          <cell r="E40">
            <v>2061</v>
          </cell>
          <cell r="G40">
            <v>1889</v>
          </cell>
          <cell r="I40">
            <v>3596</v>
          </cell>
          <cell r="K40">
            <v>4598</v>
          </cell>
          <cell r="M40">
            <v>5627</v>
          </cell>
          <cell r="O40">
            <v>7278</v>
          </cell>
          <cell r="Q40">
            <v>8629</v>
          </cell>
          <cell r="S40">
            <v>11898</v>
          </cell>
          <cell r="U40">
            <v>15148</v>
          </cell>
          <cell r="V40">
            <v>15208</v>
          </cell>
        </row>
        <row r="41">
          <cell r="B41" t="str">
            <v>Short-term</v>
          </cell>
          <cell r="E41">
            <v>4449</v>
          </cell>
          <cell r="G41">
            <v>2289</v>
          </cell>
          <cell r="I41">
            <v>3432</v>
          </cell>
          <cell r="K41">
            <v>3653</v>
          </cell>
          <cell r="M41">
            <v>1826</v>
          </cell>
          <cell r="O41">
            <v>2327</v>
          </cell>
          <cell r="Q41">
            <v>3580</v>
          </cell>
          <cell r="S41">
            <v>5292</v>
          </cell>
          <cell r="U41">
            <v>6033</v>
          </cell>
          <cell r="V41">
            <v>6074</v>
          </cell>
        </row>
        <row r="44">
          <cell r="B44" t="str">
            <v>Source: Data provided by the Czech National Bank.</v>
          </cell>
        </row>
        <row r="46">
          <cell r="B46" t="str">
            <v>1/  Excluding the Slovak Republic. Total debt to the Slovak Republic at the end of 1995 was US$285 million, of which US$247 million was short-term, and</v>
          </cell>
        </row>
        <row r="47">
          <cell r="B47" t="str">
            <v>the remainder medium- and long-term. At end-June 1997, this figure had fallen to US$8.4 million, all of which was short-term.</v>
          </cell>
        </row>
        <row r="48">
          <cell r="B48" t="str">
            <v>2/  Includes debt vis-à-vis the Slovak Republic from 1993.</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s>
    <sheetDataSet>
      <sheetData sheetId="0" refreshError="1">
        <row r="18">
          <cell r="G18" t="str">
            <v>Last sent to WEO:</v>
          </cell>
        </row>
        <row r="19">
          <cell r="G19" t="str">
            <v xml:space="preserve">       Last updated:</v>
          </cell>
        </row>
        <row r="20">
          <cell r="AB20" t="str">
            <v>weo@imf.org</v>
          </cell>
        </row>
        <row r="23">
          <cell r="AB23" t="str">
            <v>U</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sheetData sheetId="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atrenia_komentár"/>
      <sheetName val="Sekcia_IV_opatrenia"/>
      <sheetName val="Opatrenia_rozbitie(texty_spolu)"/>
      <sheetName val="Opatrenia_rozbitie_(texty)"/>
      <sheetName val="NOVA legislativa"/>
      <sheetName val="NOVA legislativa 2014"/>
      <sheetName val="Opatrenia_aktualne"/>
      <sheetName val="Opatrenia NPC (len ostatne)"/>
      <sheetName val="DANE_rozpocet_19%"/>
      <sheetName val="DANE_23%"/>
      <sheetName val="ostatne"/>
      <sheetName val="sumar"/>
      <sheetName val="sumar_23%"/>
      <sheetName val="Hárok1"/>
      <sheetName val="opatrenia_PS"/>
      <sheetName val="Opatrenia_VpDP_jun14"/>
      <sheetName val="Sumar 2014"/>
    </sheetNames>
    <sheetDataSet>
      <sheetData sheetId="0"/>
      <sheetData sheetId="1"/>
      <sheetData sheetId="2"/>
      <sheetData sheetId="3"/>
      <sheetData sheetId="4">
        <row r="2">
          <cell r="M2">
            <v>0.67</v>
          </cell>
        </row>
        <row r="3">
          <cell r="M3">
            <v>0.219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t="str">
            <v>Table 4.  Slovenia: Summary of General Government Operations</v>
          </cell>
        </row>
        <row r="6">
          <cell r="G6">
            <v>1992</v>
          </cell>
          <cell r="H6">
            <v>1993</v>
          </cell>
          <cell r="I6">
            <v>1994</v>
          </cell>
          <cell r="J6">
            <v>1995</v>
          </cell>
          <cell r="K6">
            <v>1996</v>
          </cell>
          <cell r="L6">
            <v>1997</v>
          </cell>
          <cell r="M6">
            <v>1998</v>
          </cell>
          <cell r="N6">
            <v>1999</v>
          </cell>
          <cell r="O6">
            <v>2000</v>
          </cell>
        </row>
        <row r="7">
          <cell r="O7" t="str">
            <v>Budget</v>
          </cell>
          <cell r="P7" t="str">
            <v xml:space="preserve"> MoF estimate</v>
          </cell>
        </row>
        <row r="8">
          <cell r="P8" t="str">
            <v>Dec</v>
          </cell>
        </row>
        <row r="9">
          <cell r="J9">
            <v>36465</v>
          </cell>
          <cell r="K9">
            <v>36465</v>
          </cell>
          <cell r="L9">
            <v>36465</v>
          </cell>
          <cell r="M9">
            <v>36465</v>
          </cell>
          <cell r="N9">
            <v>36465</v>
          </cell>
          <cell r="O9">
            <v>36465</v>
          </cell>
        </row>
        <row r="12">
          <cell r="L12" t="str">
            <v>(billions of SIT)</v>
          </cell>
        </row>
        <row r="14">
          <cell r="B14" t="str">
            <v>TOTAL REVENUE</v>
          </cell>
          <cell r="G14">
            <v>440.96214500000002</v>
          </cell>
          <cell r="H14">
            <v>640.89461700000004</v>
          </cell>
          <cell r="I14">
            <v>803.560384</v>
          </cell>
          <cell r="J14">
            <v>958.18595700000003</v>
          </cell>
          <cell r="K14">
            <v>1091.815149</v>
          </cell>
          <cell r="L14">
            <v>1222.58737</v>
          </cell>
          <cell r="M14">
            <v>1397.9027610000001</v>
          </cell>
          <cell r="N14">
            <v>1590.0169627999999</v>
          </cell>
          <cell r="O14">
            <v>1728.9488249999999</v>
          </cell>
          <cell r="P14">
            <v>1724.3682823673282</v>
          </cell>
        </row>
        <row r="15">
          <cell r="B15" t="str">
            <v xml:space="preserve">    Tax revenue</v>
          </cell>
          <cell r="G15">
            <v>412.07938000000001</v>
          </cell>
          <cell r="H15">
            <v>602.72928400000001</v>
          </cell>
          <cell r="I15">
            <v>772.78198299999997</v>
          </cell>
          <cell r="J15">
            <v>916.32753000000002</v>
          </cell>
          <cell r="K15">
            <v>1032.285488</v>
          </cell>
          <cell r="L15">
            <v>1156.0987620000001</v>
          </cell>
          <cell r="M15">
            <v>1302.7524040000001</v>
          </cell>
          <cell r="N15">
            <v>1499.4297969999998</v>
          </cell>
          <cell r="O15">
            <v>1625.0686259999998</v>
          </cell>
          <cell r="P15">
            <v>1600.7326379490526</v>
          </cell>
        </row>
        <row r="16">
          <cell r="C16" t="str">
            <v>Taxes on Income and Profits</v>
          </cell>
          <cell r="G16">
            <v>75.221118000000004</v>
          </cell>
          <cell r="H16">
            <v>104.769683</v>
          </cell>
          <cell r="I16">
            <v>140.82634200000001</v>
          </cell>
          <cell r="J16">
            <v>160.369674</v>
          </cell>
          <cell r="K16">
            <v>196.930286</v>
          </cell>
          <cell r="L16">
            <v>227.62366700000001</v>
          </cell>
          <cell r="M16">
            <v>252.93563599999999</v>
          </cell>
          <cell r="N16">
            <v>273.81802199999998</v>
          </cell>
          <cell r="O16">
            <v>307.63614999999999</v>
          </cell>
          <cell r="P16">
            <v>311.42752254005012</v>
          </cell>
        </row>
        <row r="17">
          <cell r="C17" t="str">
            <v>Social Security Contributions</v>
          </cell>
          <cell r="G17">
            <v>189.611312</v>
          </cell>
          <cell r="H17">
            <v>274.82218599999999</v>
          </cell>
          <cell r="I17">
            <v>317.41732000000002</v>
          </cell>
          <cell r="J17">
            <v>362.99981300000002</v>
          </cell>
          <cell r="K17">
            <v>376.18419999999998</v>
          </cell>
          <cell r="L17">
            <v>400.63002</v>
          </cell>
          <cell r="M17">
            <v>448.39757800000001</v>
          </cell>
          <cell r="N17">
            <v>496.37094400000001</v>
          </cell>
          <cell r="O17">
            <v>536.98416299999997</v>
          </cell>
          <cell r="P17">
            <v>552.57374863226994</v>
          </cell>
        </row>
        <row r="18">
          <cell r="C18" t="str">
            <v xml:space="preserve">of which: </v>
          </cell>
          <cell r="D18" t="str">
            <v>Pension fund</v>
          </cell>
          <cell r="G18">
            <v>123.697</v>
          </cell>
          <cell r="H18">
            <v>192.816</v>
          </cell>
          <cell r="I18">
            <v>238.21199999999999</v>
          </cell>
          <cell r="J18">
            <v>282.570899</v>
          </cell>
          <cell r="K18">
            <v>277.610905</v>
          </cell>
          <cell r="L18">
            <v>289.29401999999999</v>
          </cell>
          <cell r="M18">
            <v>323.79459400000002</v>
          </cell>
          <cell r="N18">
            <v>358.25232799999998</v>
          </cell>
          <cell r="O18">
            <v>389.57315299999999</v>
          </cell>
          <cell r="P18">
            <v>399.46236699999997</v>
          </cell>
        </row>
        <row r="19">
          <cell r="D19" t="str">
            <v>Health fund</v>
          </cell>
          <cell r="G19">
            <v>66.756</v>
          </cell>
          <cell r="H19">
            <v>85.97</v>
          </cell>
          <cell r="I19">
            <v>96.114000000000004</v>
          </cell>
          <cell r="J19">
            <v>114.00843500000001</v>
          </cell>
          <cell r="K19">
            <v>137.67559900000001</v>
          </cell>
          <cell r="L19">
            <v>154.05053000000001</v>
          </cell>
          <cell r="M19">
            <v>172.05265299999999</v>
          </cell>
          <cell r="N19">
            <v>190.33185800000001</v>
          </cell>
          <cell r="O19">
            <v>206.281834</v>
          </cell>
          <cell r="P19">
            <v>213.23368300000001</v>
          </cell>
        </row>
        <row r="20">
          <cell r="C20" t="str">
            <v>Domestic taxes on goods and services</v>
          </cell>
          <cell r="G20">
            <v>111.136363</v>
          </cell>
          <cell r="H20">
            <v>167.25313700000001</v>
          </cell>
          <cell r="I20">
            <v>240.01373599999999</v>
          </cell>
          <cell r="J20">
            <v>298.158613</v>
          </cell>
          <cell r="K20">
            <v>349.45069699999999</v>
          </cell>
          <cell r="L20">
            <v>412.09367500000002</v>
          </cell>
          <cell r="M20">
            <v>479.71348499999999</v>
          </cell>
          <cell r="N20">
            <v>601.46990600000004</v>
          </cell>
          <cell r="O20">
            <v>635.49816199999998</v>
          </cell>
          <cell r="P20">
            <v>603.40310787391991</v>
          </cell>
        </row>
        <row r="21">
          <cell r="C21" t="str">
            <v>Taxes on international trade</v>
          </cell>
          <cell r="G21">
            <v>32.46002</v>
          </cell>
          <cell r="H21">
            <v>51.462902</v>
          </cell>
          <cell r="I21">
            <v>64.266930000000002</v>
          </cell>
          <cell r="J21">
            <v>78.176456000000002</v>
          </cell>
          <cell r="K21">
            <v>76.592528999999999</v>
          </cell>
          <cell r="L21">
            <v>58.463051</v>
          </cell>
          <cell r="M21">
            <v>47.290784000000002</v>
          </cell>
          <cell r="N21">
            <v>45.657438999999997</v>
          </cell>
          <cell r="O21">
            <v>40.484099999999998</v>
          </cell>
          <cell r="P21">
            <v>38.089449247640005</v>
          </cell>
        </row>
        <row r="22">
          <cell r="C22" t="str">
            <v>Payroll, property and other taxes</v>
          </cell>
          <cell r="G22">
            <v>3.6505670000000001</v>
          </cell>
          <cell r="H22">
            <v>4.4213760000000004</v>
          </cell>
          <cell r="I22">
            <v>10.257655</v>
          </cell>
          <cell r="J22">
            <v>16.622973999999999</v>
          </cell>
          <cell r="K22">
            <v>33.127776000000004</v>
          </cell>
          <cell r="L22">
            <v>57.288349000000004</v>
          </cell>
          <cell r="M22">
            <v>74.414920999999993</v>
          </cell>
          <cell r="N22">
            <v>81.018560399999998</v>
          </cell>
          <cell r="O22">
            <v>82.113485999999995</v>
          </cell>
          <cell r="P22">
            <v>104.46605100000001</v>
          </cell>
        </row>
        <row r="23">
          <cell r="B23" t="str">
            <v xml:space="preserve">    Nontax revenue</v>
          </cell>
          <cell r="G23">
            <v>27.062266999999999</v>
          </cell>
          <cell r="H23">
            <v>36.693831000000003</v>
          </cell>
          <cell r="I23">
            <v>29.184964000000001</v>
          </cell>
          <cell r="J23">
            <v>39.462023000000002</v>
          </cell>
          <cell r="K23">
            <v>56.731934000000003</v>
          </cell>
          <cell r="L23">
            <v>60.923986999999997</v>
          </cell>
          <cell r="M23">
            <v>88.230056000000005</v>
          </cell>
          <cell r="N23">
            <v>79.824922799999996</v>
          </cell>
          <cell r="O23">
            <v>82.669442000000004</v>
          </cell>
          <cell r="P23">
            <v>95.13675034613</v>
          </cell>
        </row>
        <row r="24">
          <cell r="B24" t="str">
            <v xml:space="preserve">    Capital revenue</v>
          </cell>
          <cell r="G24">
            <v>1.8204979999999999</v>
          </cell>
          <cell r="H24">
            <v>1.4715020000000001</v>
          </cell>
          <cell r="I24">
            <v>1.5476430000000001</v>
          </cell>
          <cell r="J24">
            <v>1.823879</v>
          </cell>
          <cell r="K24">
            <v>1.7382690000000001</v>
          </cell>
          <cell r="L24">
            <v>3.8049059999999999</v>
          </cell>
          <cell r="M24">
            <v>4.4712360000000002</v>
          </cell>
          <cell r="N24">
            <v>6.4298489999999999</v>
          </cell>
          <cell r="O24">
            <v>10.934607</v>
          </cell>
          <cell r="P24">
            <v>6.6947404754958395</v>
          </cell>
        </row>
        <row r="25">
          <cell r="B25" t="str">
            <v xml:space="preserve">    Other revenue</v>
          </cell>
          <cell r="G25">
            <v>0</v>
          </cell>
          <cell r="H25">
            <v>0</v>
          </cell>
          <cell r="I25">
            <v>4.5794000000000001E-2</v>
          </cell>
          <cell r="J25">
            <v>0.57252500000000395</v>
          </cell>
          <cell r="K25">
            <v>1.0594580000000302</v>
          </cell>
          <cell r="L25">
            <v>1.7597149999998889</v>
          </cell>
          <cell r="M25">
            <v>2.4490649999999805</v>
          </cell>
          <cell r="N25">
            <v>4.3323940000000976</v>
          </cell>
          <cell r="O25">
            <v>10.276150000000172</v>
          </cell>
          <cell r="P25">
            <v>21.804153596649819</v>
          </cell>
        </row>
        <row r="27">
          <cell r="B27" t="str">
            <v>TOTAL EXPENDITURE</v>
          </cell>
          <cell r="G27">
            <v>428.52446800000001</v>
          </cell>
          <cell r="H27">
            <v>628.362753</v>
          </cell>
          <cell r="I27">
            <v>803.3546</v>
          </cell>
          <cell r="J27">
            <v>956.46376403643342</v>
          </cell>
          <cell r="K27">
            <v>1082.8661760281511</v>
          </cell>
          <cell r="L27">
            <v>1255.8933610266563</v>
          </cell>
          <cell r="M27">
            <v>1418.925315</v>
          </cell>
          <cell r="N27">
            <v>1613.3136164999999</v>
          </cell>
          <cell r="O27">
            <v>1769.1953280000002</v>
          </cell>
          <cell r="P27">
            <v>1776.827588999103</v>
          </cell>
        </row>
        <row r="28">
          <cell r="B28" t="str">
            <v xml:space="preserve"> Current expenditure</v>
          </cell>
          <cell r="G28">
            <v>194.129727</v>
          </cell>
          <cell r="H28">
            <v>288.79020400000007</v>
          </cell>
          <cell r="I28">
            <v>352.89589599999999</v>
          </cell>
          <cell r="J28">
            <v>421.34788500000002</v>
          </cell>
          <cell r="K28">
            <v>486.94798400000008</v>
          </cell>
          <cell r="L28">
            <v>564.34127499999988</v>
          </cell>
          <cell r="M28">
            <v>641.97773699999993</v>
          </cell>
          <cell r="N28">
            <v>707.92544169999996</v>
          </cell>
          <cell r="O28">
            <v>782.74008500000002</v>
          </cell>
          <cell r="P28">
            <v>789.93752311159312</v>
          </cell>
        </row>
        <row r="29">
          <cell r="C29" t="str">
            <v>Salaries and wages</v>
          </cell>
          <cell r="G29">
            <v>90.055728999999999</v>
          </cell>
          <cell r="H29">
            <v>131.201717</v>
          </cell>
          <cell r="I29">
            <v>153.68315000000001</v>
          </cell>
          <cell r="J29">
            <v>193.68697599999999</v>
          </cell>
          <cell r="K29">
            <v>234.452009</v>
          </cell>
          <cell r="L29">
            <v>284.76898599999998</v>
          </cell>
          <cell r="M29">
            <v>312.605231</v>
          </cell>
          <cell r="N29">
            <v>350.63891899999999</v>
          </cell>
          <cell r="O29">
            <v>375.41611499999999</v>
          </cell>
          <cell r="P29">
            <v>387.21596793630999</v>
          </cell>
        </row>
        <row r="30">
          <cell r="C30" t="str">
            <v>Central and local governments</v>
          </cell>
          <cell r="G30">
            <v>28.203444999999999</v>
          </cell>
          <cell r="H30">
            <v>57.758754000000003</v>
          </cell>
          <cell r="I30">
            <v>61.069495000000003</v>
          </cell>
          <cell r="J30">
            <v>104.147353</v>
          </cell>
          <cell r="K30">
            <v>104.147353</v>
          </cell>
          <cell r="L30">
            <v>104.147353</v>
          </cell>
          <cell r="M30">
            <v>104.147353</v>
          </cell>
          <cell r="N30">
            <v>116.560287</v>
          </cell>
          <cell r="O30">
            <v>126.31165300000001</v>
          </cell>
          <cell r="P30" t="e">
            <v>#REF!</v>
          </cell>
        </row>
        <row r="31">
          <cell r="C31" t="str">
            <v>Other public institutions</v>
          </cell>
          <cell r="G31">
            <v>61.852283999999997</v>
          </cell>
          <cell r="H31">
            <v>73.442963000000006</v>
          </cell>
          <cell r="I31">
            <v>92.613654999999994</v>
          </cell>
          <cell r="J31">
            <v>208.45787799999999</v>
          </cell>
          <cell r="K31">
            <v>208.45787799999999</v>
          </cell>
          <cell r="L31">
            <v>208.45787799999999</v>
          </cell>
          <cell r="M31">
            <v>208.45787799999999</v>
          </cell>
          <cell r="N31">
            <v>234.078632</v>
          </cell>
          <cell r="O31">
            <v>249.10446200000001</v>
          </cell>
          <cell r="P31" t="e">
            <v>#REF!</v>
          </cell>
        </row>
        <row r="32">
          <cell r="C32" t="str">
            <v>Expenditures on goods and services</v>
          </cell>
          <cell r="G32">
            <v>96.976861</v>
          </cell>
          <cell r="H32">
            <v>137.47432800000001</v>
          </cell>
          <cell r="I32">
            <v>171.28947500000001</v>
          </cell>
          <cell r="J32">
            <v>200.83797899999999</v>
          </cell>
          <cell r="K32">
            <v>219.591657</v>
          </cell>
          <cell r="L32">
            <v>243.14981599999999</v>
          </cell>
          <cell r="M32">
            <v>276.93859200000003</v>
          </cell>
          <cell r="N32">
            <v>295.78891599999997</v>
          </cell>
          <cell r="O32">
            <v>333.729624</v>
          </cell>
          <cell r="P32">
            <v>328.90277394587997</v>
          </cell>
        </row>
        <row r="33">
          <cell r="C33" t="str">
            <v>Central and local governments</v>
          </cell>
          <cell r="G33">
            <v>39.248182</v>
          </cell>
          <cell r="H33">
            <v>49.942731000000002</v>
          </cell>
          <cell r="I33">
            <v>62.231974000000001</v>
          </cell>
          <cell r="J33">
            <v>106.07646</v>
          </cell>
          <cell r="K33">
            <v>106.07646</v>
          </cell>
          <cell r="L33">
            <v>106.07646</v>
          </cell>
          <cell r="M33">
            <v>106.07646</v>
          </cell>
          <cell r="N33">
            <v>130.94306599999999</v>
          </cell>
          <cell r="O33">
            <v>147.19872100000001</v>
          </cell>
          <cell r="P33" t="e">
            <v>#REF!</v>
          </cell>
        </row>
        <row r="34">
          <cell r="C34" t="str">
            <v>Other public institutions</v>
          </cell>
          <cell r="G34">
            <v>57.728679</v>
          </cell>
          <cell r="H34">
            <v>87.531597000000005</v>
          </cell>
          <cell r="I34">
            <v>109.057501</v>
          </cell>
          <cell r="J34">
            <v>170.862132</v>
          </cell>
          <cell r="K34">
            <v>170.862132</v>
          </cell>
          <cell r="L34">
            <v>170.862132</v>
          </cell>
          <cell r="M34">
            <v>170.862132</v>
          </cell>
          <cell r="N34">
            <v>164.84585000000001</v>
          </cell>
          <cell r="O34">
            <v>186.530903</v>
          </cell>
          <cell r="P34" t="e">
            <v>#REF!</v>
          </cell>
        </row>
        <row r="35">
          <cell r="C35" t="str">
            <v>Interest Payments</v>
          </cell>
          <cell r="G35">
            <v>5.0294889999999999</v>
          </cell>
          <cell r="H35">
            <v>18.057379999999998</v>
          </cell>
          <cell r="I35">
            <v>26.908200000000001</v>
          </cell>
          <cell r="J35">
            <v>25.597857000000001</v>
          </cell>
          <cell r="K35">
            <v>31.121320000000001</v>
          </cell>
          <cell r="L35">
            <v>34.686349</v>
          </cell>
          <cell r="M35">
            <v>41.720860999999999</v>
          </cell>
          <cell r="N35">
            <v>50.945395700000006</v>
          </cell>
          <cell r="O35">
            <v>61.680346</v>
          </cell>
          <cell r="P35">
            <v>61.205472310403124</v>
          </cell>
        </row>
        <row r="36">
          <cell r="C36" t="str">
            <v>Reserves</v>
          </cell>
          <cell r="G36">
            <v>2.0676480000000002</v>
          </cell>
          <cell r="H36">
            <v>2.0567790000000001</v>
          </cell>
          <cell r="I36">
            <v>1.0150710000000001</v>
          </cell>
          <cell r="J36">
            <v>1.2250730000000001</v>
          </cell>
          <cell r="K36">
            <v>1.7829980000000001</v>
          </cell>
          <cell r="L36">
            <v>1.736124</v>
          </cell>
          <cell r="M36">
            <v>10.713053</v>
          </cell>
          <cell r="N36">
            <v>10.552211</v>
          </cell>
          <cell r="O36">
            <v>11.914</v>
          </cell>
          <cell r="P36">
            <v>12.613308919</v>
          </cell>
        </row>
        <row r="37">
          <cell r="B37" t="str">
            <v>Current transfers (old)</v>
          </cell>
          <cell r="G37">
            <v>319.277669</v>
          </cell>
          <cell r="H37">
            <v>450.60153300000002</v>
          </cell>
          <cell r="I37">
            <v>571.89810999999997</v>
          </cell>
          <cell r="J37">
            <v>1125.120539</v>
          </cell>
          <cell r="K37">
            <v>1125.120539</v>
          </cell>
          <cell r="L37">
            <v>1125.120539</v>
          </cell>
          <cell r="M37">
            <v>1125.120539</v>
          </cell>
          <cell r="N37">
            <v>1125.120539</v>
          </cell>
          <cell r="O37">
            <v>1125.120539</v>
          </cell>
          <cell r="P37">
            <v>1125.120539</v>
          </cell>
        </row>
        <row r="38">
          <cell r="B38" t="str">
            <v xml:space="preserve">Current transfers </v>
          </cell>
          <cell r="G38">
            <v>199.69670600000001</v>
          </cell>
          <cell r="H38">
            <v>289.62697300000002</v>
          </cell>
          <cell r="I38">
            <v>370.22695400000003</v>
          </cell>
          <cell r="J38">
            <v>441.81222303643335</v>
          </cell>
          <cell r="K38">
            <v>488.53927302815106</v>
          </cell>
          <cell r="L38">
            <v>570.3708830266562</v>
          </cell>
          <cell r="M38">
            <v>636.58390700000007</v>
          </cell>
          <cell r="N38">
            <v>737.61875379999992</v>
          </cell>
          <cell r="O38">
            <v>790.75900500000012</v>
          </cell>
          <cell r="P38">
            <v>820.1479111903999</v>
          </cell>
        </row>
        <row r="39">
          <cell r="C39" t="str">
            <v xml:space="preserve">of which:      </v>
          </cell>
          <cell r="D39" t="str">
            <v>Subsidies</v>
          </cell>
          <cell r="G39">
            <v>29.783621</v>
          </cell>
          <cell r="H39">
            <v>37.574637000000003</v>
          </cell>
          <cell r="I39">
            <v>36.153944000000003</v>
          </cell>
          <cell r="J39">
            <v>41.746823999999997</v>
          </cell>
          <cell r="K39">
            <v>34.546824999999998</v>
          </cell>
          <cell r="L39">
            <v>39.960650999999999</v>
          </cell>
          <cell r="M39">
            <v>49.238903000000001</v>
          </cell>
          <cell r="N39">
            <v>63.088216799999998</v>
          </cell>
          <cell r="O39">
            <v>68.317768000000001</v>
          </cell>
          <cell r="P39">
            <v>59.156514227999999</v>
          </cell>
        </row>
        <row r="40">
          <cell r="D40" t="str">
            <v>Transfers to households</v>
          </cell>
          <cell r="G40">
            <v>167.835703</v>
          </cell>
          <cell r="H40">
            <v>246.81121999999999</v>
          </cell>
          <cell r="I40">
            <v>327.36340899999999</v>
          </cell>
          <cell r="J40">
            <v>391.78452600000003</v>
          </cell>
          <cell r="K40">
            <v>444.18384500000002</v>
          </cell>
          <cell r="L40">
            <v>519.10858699999994</v>
          </cell>
          <cell r="M40">
            <v>573.82047</v>
          </cell>
          <cell r="N40">
            <v>648.07120799999996</v>
          </cell>
          <cell r="O40">
            <v>698.30644700000005</v>
          </cell>
          <cell r="P40">
            <v>730.86730211249994</v>
          </cell>
        </row>
        <row r="41">
          <cell r="B41" t="str">
            <v>Capital expenditure</v>
          </cell>
          <cell r="G41">
            <v>26.371621000000001</v>
          </cell>
          <cell r="H41">
            <v>40.418894999999999</v>
          </cell>
          <cell r="I41">
            <v>50.292402000000003</v>
          </cell>
          <cell r="J41">
            <v>57.376116000000003</v>
          </cell>
          <cell r="K41">
            <v>63.642853000000002</v>
          </cell>
          <cell r="L41">
            <v>67.636694000000006</v>
          </cell>
          <cell r="M41">
            <v>82.206108</v>
          </cell>
          <cell r="N41">
            <v>109.47584999999999</v>
          </cell>
          <cell r="O41">
            <v>125.193485</v>
          </cell>
          <cell r="P41">
            <v>107.90885466527</v>
          </cell>
        </row>
        <row r="42">
          <cell r="B42" t="str">
            <v>Capital transfers</v>
          </cell>
          <cell r="G42">
            <v>8.3264139999999998</v>
          </cell>
          <cell r="H42">
            <v>9.526681</v>
          </cell>
          <cell r="I42">
            <v>29.939347999999999</v>
          </cell>
          <cell r="J42">
            <v>35.92754</v>
          </cell>
          <cell r="K42">
            <v>43.736066000000001</v>
          </cell>
          <cell r="L42">
            <v>53.544508999999998</v>
          </cell>
          <cell r="M42">
            <v>58.157563000000003</v>
          </cell>
          <cell r="N42">
            <v>58.293571</v>
          </cell>
          <cell r="O42">
            <v>70.502752999999998</v>
          </cell>
          <cell r="P42">
            <v>58.833300031840004</v>
          </cell>
        </row>
        <row r="44">
          <cell r="B44" t="str">
            <v>GENERAL SURPLUS/DEFICIT (authorities) 1/</v>
          </cell>
          <cell r="G44">
            <v>12.437677000000008</v>
          </cell>
          <cell r="H44">
            <v>12.531864000000041</v>
          </cell>
          <cell r="I44">
            <v>0.20578399999999419</v>
          </cell>
          <cell r="J44">
            <v>1.7221929635666129</v>
          </cell>
          <cell r="K44">
            <v>8.9489729718488888</v>
          </cell>
          <cell r="L44">
            <v>-33.305991026656329</v>
          </cell>
          <cell r="M44">
            <v>-21.0225539999999</v>
          </cell>
          <cell r="N44">
            <v>-23.296653699999979</v>
          </cell>
          <cell r="O44">
            <v>-40.246503000000303</v>
          </cell>
          <cell r="P44">
            <v>-52.45930663177478</v>
          </cell>
        </row>
        <row r="46">
          <cell r="B46" t="str">
            <v>Lending minus repayments</v>
          </cell>
          <cell r="G46">
            <v>-9.2984050000000007</v>
          </cell>
          <cell r="H46">
            <v>-4.0443740000000004</v>
          </cell>
          <cell r="I46">
            <v>-4.1670169999999995</v>
          </cell>
          <cell r="J46">
            <v>2.2682459999999995</v>
          </cell>
          <cell r="K46">
            <v>-2.8513809999999999</v>
          </cell>
          <cell r="L46">
            <v>-0.30382300000000129</v>
          </cell>
          <cell r="M46">
            <v>3.9093270000000011</v>
          </cell>
          <cell r="N46">
            <v>-1.2071950000000022</v>
          </cell>
          <cell r="O46">
            <v>0.14178499999999872</v>
          </cell>
          <cell r="P46">
            <v>5.5221069245899432</v>
          </cell>
        </row>
        <row r="47">
          <cell r="B47" t="str">
            <v>Net Lending</v>
          </cell>
          <cell r="G47">
            <v>9.2984050000000007</v>
          </cell>
          <cell r="H47">
            <v>4.0443740000000004</v>
          </cell>
          <cell r="I47">
            <v>4.1670169999999995</v>
          </cell>
          <cell r="J47">
            <v>6.2872979999999998</v>
          </cell>
          <cell r="K47">
            <v>13.212266</v>
          </cell>
          <cell r="L47">
            <v>16.085260000000002</v>
          </cell>
          <cell r="M47">
            <v>9.6909949999999991</v>
          </cell>
          <cell r="N47">
            <v>10.594877400000003</v>
          </cell>
          <cell r="O47">
            <v>3.3582150000000013</v>
          </cell>
          <cell r="P47">
            <v>-1.7670459758699435</v>
          </cell>
        </row>
        <row r="48">
          <cell r="B48" t="str">
            <v>Revenues from privatization  2/</v>
          </cell>
          <cell r="G48">
            <v>0</v>
          </cell>
          <cell r="H48">
            <v>0</v>
          </cell>
          <cell r="I48">
            <v>0</v>
          </cell>
          <cell r="J48">
            <v>8.5555439999999994</v>
          </cell>
          <cell r="K48">
            <v>10.360885</v>
          </cell>
          <cell r="L48">
            <v>15.781437</v>
          </cell>
          <cell r="M48">
            <v>13.600322</v>
          </cell>
          <cell r="N48">
            <v>9.387682400000001</v>
          </cell>
          <cell r="O48">
            <v>3.5</v>
          </cell>
          <cell r="P48">
            <v>3.7550609487199997</v>
          </cell>
        </row>
        <row r="50">
          <cell r="B50" t="str">
            <v>OVERALL SURPLUS/DEFICIT (authorities)</v>
          </cell>
          <cell r="G50">
            <v>3.1392720000000072</v>
          </cell>
          <cell r="H50">
            <v>8.4874900000000402</v>
          </cell>
          <cell r="I50">
            <v>-3.9612330000000053</v>
          </cell>
          <cell r="J50">
            <v>3.9904389635666124</v>
          </cell>
          <cell r="K50">
            <v>6.0975919718488889</v>
          </cell>
          <cell r="L50">
            <v>-33.609814026656338</v>
          </cell>
          <cell r="M50">
            <v>-17.113226999999902</v>
          </cell>
          <cell r="N50">
            <v>-24.503848699999978</v>
          </cell>
          <cell r="O50">
            <v>-40.104718000000304</v>
          </cell>
          <cell r="P50">
            <v>-46.937199707184838</v>
          </cell>
        </row>
        <row r="52">
          <cell r="B52" t="str">
            <v>FINANCING (NET) 3/</v>
          </cell>
          <cell r="G52">
            <v>-3.1392720000000001</v>
          </cell>
          <cell r="H52">
            <v>-8.4874900000000011</v>
          </cell>
          <cell r="I52">
            <v>3.961233</v>
          </cell>
          <cell r="J52">
            <v>-3.9904389635666435</v>
          </cell>
          <cell r="K52">
            <v>-6.0975919718488125</v>
          </cell>
          <cell r="L52">
            <v>33.609814026656224</v>
          </cell>
          <cell r="M52">
            <v>17.113226999999913</v>
          </cell>
          <cell r="N52">
            <v>24.503848700000027</v>
          </cell>
          <cell r="O52">
            <v>40.104718000000332</v>
          </cell>
          <cell r="P52">
            <v>46.937199707184924</v>
          </cell>
        </row>
        <row r="53">
          <cell r="B53" t="str">
            <v>Total borrowing</v>
          </cell>
          <cell r="G53">
            <v>-2.1650520000000002</v>
          </cell>
          <cell r="H53">
            <v>5.9036829999999991</v>
          </cell>
          <cell r="I53">
            <v>-1.9670079999999999</v>
          </cell>
          <cell r="J53">
            <v>-5.4795459999999983</v>
          </cell>
          <cell r="K53">
            <v>11.167202000000001</v>
          </cell>
          <cell r="L53">
            <v>31.954277999999999</v>
          </cell>
          <cell r="M53">
            <v>35.658591999999999</v>
          </cell>
          <cell r="N53">
            <v>43.094978999999995</v>
          </cell>
          <cell r="O53">
            <v>38.571850000000012</v>
          </cell>
          <cell r="P53">
            <v>55.714709251721672</v>
          </cell>
        </row>
        <row r="54">
          <cell r="C54" t="str">
            <v>Foreign borrowing (net)</v>
          </cell>
          <cell r="G54">
            <v>0.84380000000000033</v>
          </cell>
          <cell r="H54">
            <v>8.4752549999999989</v>
          </cell>
          <cell r="I54">
            <v>5.5618669999999995</v>
          </cell>
          <cell r="J54">
            <v>6.2749730000000001</v>
          </cell>
          <cell r="K54">
            <v>23.100342000000001</v>
          </cell>
          <cell r="L54">
            <v>20.098545999999999</v>
          </cell>
          <cell r="M54">
            <v>11.317893</v>
          </cell>
          <cell r="N54">
            <v>61.370336000000002</v>
          </cell>
          <cell r="O54">
            <v>-14.300572000000001</v>
          </cell>
          <cell r="P54">
            <v>69.847129641570007</v>
          </cell>
        </row>
        <row r="55">
          <cell r="C55" t="str">
            <v>Domestic borrowing (net)</v>
          </cell>
          <cell r="G55">
            <v>-3.0088520000000005</v>
          </cell>
          <cell r="H55">
            <v>-2.5715719999999997</v>
          </cell>
          <cell r="I55">
            <v>-7.5288749999999993</v>
          </cell>
          <cell r="J55">
            <v>-11.754518999999998</v>
          </cell>
          <cell r="K55">
            <v>-11.93314</v>
          </cell>
          <cell r="L55">
            <v>11.855732</v>
          </cell>
          <cell r="M55">
            <v>24.340699000000001</v>
          </cell>
          <cell r="N55">
            <v>-18.275357000000007</v>
          </cell>
          <cell r="O55">
            <v>52.872422000000014</v>
          </cell>
          <cell r="P55">
            <v>-14.132420389848335</v>
          </cell>
        </row>
        <row r="56">
          <cell r="B56" t="str">
            <v>Changes in cash deposits (increase = +)</v>
          </cell>
          <cell r="G56">
            <v>0.97421999999999997</v>
          </cell>
          <cell r="H56">
            <v>14.391173</v>
          </cell>
          <cell r="I56">
            <v>-5.9282409999999999</v>
          </cell>
          <cell r="J56">
            <v>-1.4891070364333547</v>
          </cell>
          <cell r="K56">
            <v>17.264793971848814</v>
          </cell>
          <cell r="L56">
            <v>-1.6555360266562289</v>
          </cell>
          <cell r="M56">
            <v>18.545365000000086</v>
          </cell>
          <cell r="N56">
            <v>18.591130299999968</v>
          </cell>
          <cell r="O56">
            <v>-1.5328680000003203</v>
          </cell>
          <cell r="P56">
            <v>8.7775095445367484</v>
          </cell>
        </row>
        <row r="58">
          <cell r="B58" t="str">
            <v>Memorandum items</v>
          </cell>
        </row>
        <row r="59">
          <cell r="B59" t="str">
            <v>Surplus/Deficit (priv. receipts as financing)</v>
          </cell>
          <cell r="G59">
            <v>3.1392720000000072</v>
          </cell>
          <cell r="H59">
            <v>8.4874900000000402</v>
          </cell>
          <cell r="I59">
            <v>-3.9612330000000053</v>
          </cell>
          <cell r="J59">
            <v>-4.5651050364333869</v>
          </cell>
          <cell r="K59">
            <v>-4.2632930281511108</v>
          </cell>
          <cell r="L59">
            <v>-49.391251026656334</v>
          </cell>
          <cell r="M59">
            <v>-30.713548999999901</v>
          </cell>
          <cell r="N59">
            <v>-33.89153109999998</v>
          </cell>
          <cell r="O59">
            <v>-43.604718000000304</v>
          </cell>
          <cell r="P59">
            <v>-50.692260655904839</v>
          </cell>
        </row>
        <row r="63">
          <cell r="A63" t="str">
            <v>Table 5.  Slovenia: Summary of General Government Operations (percent of GDP)</v>
          </cell>
        </row>
        <row r="66">
          <cell r="G66">
            <v>1992</v>
          </cell>
          <cell r="H66">
            <v>1993</v>
          </cell>
          <cell r="I66">
            <v>1994</v>
          </cell>
          <cell r="J66">
            <v>1995</v>
          </cell>
          <cell r="K66">
            <v>1996</v>
          </cell>
          <cell r="L66">
            <v>1997</v>
          </cell>
          <cell r="M66">
            <v>1998</v>
          </cell>
          <cell r="O66">
            <v>2000</v>
          </cell>
        </row>
        <row r="67">
          <cell r="N67" t="str">
            <v>Outturn</v>
          </cell>
          <cell r="O67" t="str">
            <v>Budget</v>
          </cell>
          <cell r="P67" t="str">
            <v xml:space="preserve"> MoF estimate</v>
          </cell>
        </row>
        <row r="68">
          <cell r="P68" t="str">
            <v>Dec</v>
          </cell>
        </row>
        <row r="70">
          <cell r="L70" t="str">
            <v>(percent of GDP)</v>
          </cell>
        </row>
        <row r="72">
          <cell r="B72" t="str">
            <v>TOTAL REVENUE</v>
          </cell>
          <cell r="G72">
            <v>43.31800651299406</v>
          </cell>
          <cell r="H72">
            <v>44.658689285378323</v>
          </cell>
          <cell r="I72">
            <v>43.365444412484209</v>
          </cell>
          <cell r="J72">
            <v>43.133201573020955</v>
          </cell>
          <cell r="K72">
            <v>42.726337224227592</v>
          </cell>
          <cell r="L72">
            <v>42.052661992648098</v>
          </cell>
          <cell r="M72">
            <v>42.962806957262565</v>
          </cell>
          <cell r="N72">
            <v>43.712563621033155</v>
          </cell>
          <cell r="O72">
            <v>43.682385674583124</v>
          </cell>
          <cell r="P72">
            <v>41.490183327929408</v>
          </cell>
        </row>
        <row r="73">
          <cell r="B73" t="str">
            <v xml:space="preserve">    Tax revenue</v>
          </cell>
          <cell r="G73">
            <v>40.480702185242123</v>
          </cell>
          <cell r="H73">
            <v>41.999260258031697</v>
          </cell>
          <cell r="I73">
            <v>41.704437891696529</v>
          </cell>
          <cell r="J73">
            <v>41.248924355085705</v>
          </cell>
          <cell r="K73">
            <v>40.396744735004901</v>
          </cell>
          <cell r="L73">
            <v>39.765690094201553</v>
          </cell>
          <cell r="M73">
            <v>40.03847878955704</v>
          </cell>
          <cell r="N73">
            <v>41.222151668881132</v>
          </cell>
          <cell r="O73">
            <v>41.057822789287513</v>
          </cell>
          <cell r="P73">
            <v>38.515374752966174</v>
          </cell>
        </row>
        <row r="74">
          <cell r="C74" t="str">
            <v>Taxes on Income and Profits</v>
          </cell>
          <cell r="G74">
            <v>7.3893619132288437</v>
          </cell>
          <cell r="H74">
            <v>7.3005398945714397</v>
          </cell>
          <cell r="I74">
            <v>7.5999228277217927</v>
          </cell>
          <cell r="J74">
            <v>7.2191179846749272</v>
          </cell>
          <cell r="K74">
            <v>7.7065333055747738</v>
          </cell>
          <cell r="L74">
            <v>7.8294454570376342</v>
          </cell>
          <cell r="M74">
            <v>7.7736629508527235</v>
          </cell>
          <cell r="N74">
            <v>7.5277735944292639</v>
          </cell>
          <cell r="O74">
            <v>7.7725151591712978</v>
          </cell>
          <cell r="P74">
            <v>7.4932861707537795</v>
          </cell>
        </row>
        <row r="75">
          <cell r="C75" t="str">
            <v>Social Security Contributions</v>
          </cell>
          <cell r="G75">
            <v>18.626506019362157</v>
          </cell>
          <cell r="H75">
            <v>19.150104069765415</v>
          </cell>
          <cell r="I75">
            <v>17.129942466177766</v>
          </cell>
          <cell r="J75">
            <v>16.340611121164567</v>
          </cell>
          <cell r="K75">
            <v>14.721331722084646</v>
          </cell>
          <cell r="L75">
            <v>13.780249353604765</v>
          </cell>
          <cell r="M75">
            <v>13.780943225219142</v>
          </cell>
          <cell r="N75">
            <v>13.646172950899219</v>
          </cell>
          <cell r="O75">
            <v>13.567058185952499</v>
          </cell>
          <cell r="P75">
            <v>13.295527624458034</v>
          </cell>
        </row>
        <row r="76">
          <cell r="C76" t="str">
            <v xml:space="preserve">of which: </v>
          </cell>
          <cell r="D76" t="str">
            <v>Pension fund</v>
          </cell>
          <cell r="G76">
            <v>12.151400097252854</v>
          </cell>
          <cell r="H76">
            <v>13.435765576494935</v>
          </cell>
          <cell r="I76">
            <v>12.855498416888963</v>
          </cell>
          <cell r="J76">
            <v>12.720064885314056</v>
          </cell>
          <cell r="K76">
            <v>10.863832723897302</v>
          </cell>
          <cell r="L76">
            <v>9.9506865014926333</v>
          </cell>
          <cell r="M76">
            <v>9.9514251090510619</v>
          </cell>
          <cell r="N76">
            <v>9.8490318320289809</v>
          </cell>
          <cell r="O76">
            <v>9.8426769327943404</v>
          </cell>
          <cell r="P76">
            <v>9.6115006341250027</v>
          </cell>
        </row>
        <row r="77">
          <cell r="D77" t="str">
            <v>Health fund</v>
          </cell>
          <cell r="G77">
            <v>6.5577893149568007</v>
          </cell>
          <cell r="H77">
            <v>5.9905441800020203</v>
          </cell>
          <cell r="I77">
            <v>5.1869484947897924</v>
          </cell>
          <cell r="J77">
            <v>5.1321445195002546</v>
          </cell>
          <cell r="K77">
            <v>5.3877014582635461</v>
          </cell>
          <cell r="L77">
            <v>5.2987909304823733</v>
          </cell>
          <cell r="M77">
            <v>5.2878248212601395</v>
          </cell>
          <cell r="N77">
            <v>5.2325815677357435</v>
          </cell>
          <cell r="O77">
            <v>5.2117694290045478</v>
          </cell>
          <cell r="P77">
            <v>5.130635195408308</v>
          </cell>
        </row>
        <row r="78">
          <cell r="C78" t="str">
            <v>Domestic taxes on goods and services</v>
          </cell>
          <cell r="G78">
            <v>10.917503352276354</v>
          </cell>
          <cell r="H78">
            <v>11.654499318860424</v>
          </cell>
          <cell r="I78">
            <v>12.952732033565084</v>
          </cell>
          <cell r="J78">
            <v>13.421753325968796</v>
          </cell>
          <cell r="K78">
            <v>13.675161346624048</v>
          </cell>
          <cell r="L78">
            <v>14.174558358216297</v>
          </cell>
          <cell r="M78">
            <v>14.743398772678058</v>
          </cell>
          <cell r="N78">
            <v>16.535541536526956</v>
          </cell>
          <cell r="O78">
            <v>16.056042496210207</v>
          </cell>
          <cell r="P78">
            <v>14.518537497083372</v>
          </cell>
        </row>
        <row r="79">
          <cell r="C79" t="str">
            <v>Taxes on international trade</v>
          </cell>
          <cell r="G79">
            <v>3.1887167044053575</v>
          </cell>
          <cell r="H79">
            <v>3.586027545214777</v>
          </cell>
          <cell r="I79">
            <v>3.468269511499479</v>
          </cell>
          <cell r="J79">
            <v>3.5191507559449686</v>
          </cell>
          <cell r="K79">
            <v>2.9973189380159728</v>
          </cell>
          <cell r="L79">
            <v>2.0109212503658922</v>
          </cell>
          <cell r="M79">
            <v>1.4534235717484223</v>
          </cell>
          <cell r="N79">
            <v>1.255209066163895</v>
          </cell>
          <cell r="O79">
            <v>1.0228423446184942</v>
          </cell>
          <cell r="P79">
            <v>0.91647373029551016</v>
          </cell>
        </row>
        <row r="80">
          <cell r="C80" t="str">
            <v>Payroll, property and other taxes</v>
          </cell>
          <cell r="G80">
            <v>0.35861419596940958</v>
          </cell>
          <cell r="H80">
            <v>0.30808942961964192</v>
          </cell>
          <cell r="I80">
            <v>0.55357105273241136</v>
          </cell>
          <cell r="J80">
            <v>0.74829116733244549</v>
          </cell>
          <cell r="K80">
            <v>1.296399422705458</v>
          </cell>
          <cell r="L80">
            <v>1.970515674976963</v>
          </cell>
          <cell r="M80">
            <v>2.2870502690586956</v>
          </cell>
          <cell r="N80">
            <v>2.2273529520923661</v>
          </cell>
          <cell r="O80">
            <v>2.0746206670035372</v>
          </cell>
          <cell r="P80">
            <v>2.5135672303044134</v>
          </cell>
        </row>
        <row r="81">
          <cell r="B81" t="str">
            <v xml:space="preserve">    Nontax revenue</v>
          </cell>
          <cell r="G81">
            <v>2.6584673343386065</v>
          </cell>
          <cell r="H81">
            <v>2.5568921221243195</v>
          </cell>
          <cell r="I81">
            <v>1.5750140987815953</v>
          </cell>
          <cell r="J81">
            <v>1.7764019396270374</v>
          </cell>
          <cell r="K81">
            <v>2.2201081801133928</v>
          </cell>
          <cell r="L81">
            <v>2.0955687056995256</v>
          </cell>
          <cell r="M81">
            <v>2.7116413026073602</v>
          </cell>
          <cell r="N81">
            <v>2.1945376043626319</v>
          </cell>
          <cell r="O81">
            <v>2.0886670540677112</v>
          </cell>
          <cell r="P81">
            <v>2.2890940719840591</v>
          </cell>
        </row>
        <row r="82">
          <cell r="B82" t="str">
            <v xml:space="preserve">    Capital revenue</v>
          </cell>
          <cell r="G82">
            <v>0.17883699341332951</v>
          </cell>
          <cell r="H82">
            <v>0.10253690522230235</v>
          </cell>
          <cell r="I82">
            <v>8.3521074238112641E-2</v>
          </cell>
          <cell r="J82">
            <v>8.2102790149532409E-2</v>
          </cell>
          <cell r="K82">
            <v>6.80242141249323E-2</v>
          </cell>
          <cell r="L82">
            <v>0.13087524855732699</v>
          </cell>
          <cell r="M82">
            <v>0.13741789092035625</v>
          </cell>
          <cell r="N82">
            <v>0.17676866980788947</v>
          </cell>
          <cell r="O82">
            <v>0.27626596766043454</v>
          </cell>
          <cell r="P82">
            <v>0.16108276433842539</v>
          </cell>
        </row>
        <row r="83">
          <cell r="B83" t="str">
            <v xml:space="preserve">    Other revenue</v>
          </cell>
          <cell r="G83">
            <v>0</v>
          </cell>
          <cell r="H83">
            <v>0</v>
          </cell>
          <cell r="I83">
            <v>2.4713477679672445E-3</v>
          </cell>
          <cell r="J83">
            <v>2.5772488158677942E-2</v>
          </cell>
          <cell r="K83">
            <v>4.1460094984363517E-2</v>
          </cell>
          <cell r="L83">
            <v>6.0527944189696717E-2</v>
          </cell>
          <cell r="M83">
            <v>7.5268974177802206E-2</v>
          </cell>
          <cell r="N83">
            <v>0.1191056779815045</v>
          </cell>
          <cell r="O83">
            <v>0.25962986356746265</v>
          </cell>
          <cell r="P83">
            <v>0.52463173864074841</v>
          </cell>
        </row>
        <row r="85">
          <cell r="B85" t="str">
            <v>TOTAL EXPENDITURE</v>
          </cell>
          <cell r="G85">
            <v>42.096188768769068</v>
          </cell>
          <cell r="H85">
            <v>43.785446468700677</v>
          </cell>
          <cell r="I85">
            <v>43.354338943883882</v>
          </cell>
          <cell r="J85">
            <v>43.055676228694537</v>
          </cell>
          <cell r="K85">
            <v>42.376134319133335</v>
          </cell>
          <cell r="L85">
            <v>43.198269756430378</v>
          </cell>
          <cell r="M85">
            <v>43.608909071407126</v>
          </cell>
          <cell r="N85">
            <v>44.353032547367825</v>
          </cell>
          <cell r="O85">
            <v>44.699225063163226</v>
          </cell>
          <cell r="P85">
            <v>42.752411514138153</v>
          </cell>
        </row>
        <row r="86">
          <cell r="B86" t="str">
            <v xml:space="preserve"> Current expenditure</v>
          </cell>
          <cell r="G86">
            <v>19.070373441130098</v>
          </cell>
          <cell r="H86">
            <v>20.12342067946722</v>
          </cell>
          <cell r="I86">
            <v>19.044601583272936</v>
          </cell>
          <cell r="J86">
            <v>18.967177637389497</v>
          </cell>
          <cell r="K86">
            <v>19.055884866680653</v>
          </cell>
          <cell r="L86">
            <v>19.411334902040632</v>
          </cell>
          <cell r="M86">
            <v>19.730389233841191</v>
          </cell>
          <cell r="N86">
            <v>19.462204890421468</v>
          </cell>
          <cell r="O86">
            <v>19.776151718039415</v>
          </cell>
          <cell r="P86">
            <v>19.006759163138419</v>
          </cell>
        </row>
        <row r="87">
          <cell r="C87" t="str">
            <v>Salaries and wages</v>
          </cell>
          <cell r="G87">
            <v>8.8466429592373004</v>
          </cell>
          <cell r="H87">
            <v>9.1423715503154845</v>
          </cell>
          <cell r="I87">
            <v>8.2937614038231029</v>
          </cell>
          <cell r="J87">
            <v>8.7189123539585225</v>
          </cell>
          <cell r="K87">
            <v>9.1748824044129851</v>
          </cell>
          <cell r="L87">
            <v>9.7950414081630335</v>
          </cell>
          <cell r="M87">
            <v>9.607533920081778</v>
          </cell>
          <cell r="N87">
            <v>9.6397248667124682</v>
          </cell>
          <cell r="O87">
            <v>9.4849953259221831</v>
          </cell>
          <cell r="P87">
            <v>9.3168389035334851</v>
          </cell>
        </row>
        <row r="88">
          <cell r="C88" t="str">
            <v>Central and local governments</v>
          </cell>
          <cell r="G88">
            <v>2.7705711885968576</v>
          </cell>
          <cell r="H88">
            <v>4.0247338329518252</v>
          </cell>
          <cell r="I88">
            <v>3.2957147259277808</v>
          </cell>
          <cell r="J88">
            <v>4.6882431718267901</v>
          </cell>
          <cell r="K88">
            <v>4.0756303201730635</v>
          </cell>
          <cell r="L88">
            <v>3.5822989347076319</v>
          </cell>
          <cell r="M88">
            <v>3.2008396770373642</v>
          </cell>
          <cell r="N88">
            <v>3.2044620154245971</v>
          </cell>
          <cell r="O88">
            <v>3.1912999747347146</v>
          </cell>
          <cell r="P88" t="e">
            <v>#REF!</v>
          </cell>
        </row>
        <row r="89">
          <cell r="C89" t="str">
            <v>Other public institutions</v>
          </cell>
          <cell r="G89">
            <v>6.0760717706404437</v>
          </cell>
          <cell r="H89">
            <v>5.1176377173636594</v>
          </cell>
          <cell r="I89">
            <v>4.9980466778953225</v>
          </cell>
          <cell r="J89">
            <v>9.383831609690569</v>
          </cell>
          <cell r="K89">
            <v>8.1576461002877068</v>
          </cell>
          <cell r="L89">
            <v>7.1702104065075325</v>
          </cell>
          <cell r="M89">
            <v>6.4066942430444129</v>
          </cell>
          <cell r="N89">
            <v>6.4352628512878702</v>
          </cell>
          <cell r="O89">
            <v>6.2936953511874689</v>
          </cell>
          <cell r="P89" t="e">
            <v>#REF!</v>
          </cell>
        </row>
        <row r="90">
          <cell r="C90" t="str">
            <v>Expenditures on goods and services</v>
          </cell>
          <cell r="G90">
            <v>9.5265417769766145</v>
          </cell>
          <cell r="H90">
            <v>9.5794583633836101</v>
          </cell>
          <cell r="I90">
            <v>9.2439153975964352</v>
          </cell>
          <cell r="J90">
            <v>9.0408181923763564</v>
          </cell>
          <cell r="K90">
            <v>8.593347690039165</v>
          </cell>
          <cell r="L90">
            <v>8.3634898222632366</v>
          </cell>
          <cell r="M90">
            <v>8.5113640226311134</v>
          </cell>
          <cell r="N90">
            <v>8.131794887444098</v>
          </cell>
          <cell r="O90">
            <v>8.4317742294087914</v>
          </cell>
          <cell r="P90">
            <v>7.9137597969179865</v>
          </cell>
        </row>
        <row r="91">
          <cell r="C91" t="str">
            <v>Central and local governments</v>
          </cell>
          <cell r="G91">
            <v>3.8555531869956234</v>
          </cell>
          <cell r="H91">
            <v>3.4800992965622486</v>
          </cell>
          <cell r="I91">
            <v>3.3584497978140275</v>
          </cell>
          <cell r="J91">
            <v>4.7750828509924546</v>
          </cell>
          <cell r="K91">
            <v>4.1511226563062538</v>
          </cell>
          <cell r="L91">
            <v>3.6486533618915566</v>
          </cell>
          <cell r="M91">
            <v>3.260128387206028</v>
          </cell>
          <cell r="N91">
            <v>3.5998717228642034</v>
          </cell>
          <cell r="O91">
            <v>3.7190177109651343</v>
          </cell>
          <cell r="P91" t="e">
            <v>#REF!</v>
          </cell>
        </row>
        <row r="92">
          <cell r="C92" t="str">
            <v>Other public institutions</v>
          </cell>
          <cell r="G92">
            <v>5.6709885899809915</v>
          </cell>
          <cell r="H92">
            <v>6.0993590668213606</v>
          </cell>
          <cell r="I92">
            <v>5.8854655997824068</v>
          </cell>
          <cell r="J92">
            <v>7.6914410265690343</v>
          </cell>
          <cell r="K92">
            <v>6.6864002366782405</v>
          </cell>
          <cell r="L92">
            <v>5.8770503120273716</v>
          </cell>
          <cell r="M92">
            <v>5.2512356354250844</v>
          </cell>
          <cell r="N92">
            <v>4.5319231645798954</v>
          </cell>
          <cell r="O92">
            <v>4.7127565184436584</v>
          </cell>
          <cell r="P92" t="e">
            <v>#REF!</v>
          </cell>
        </row>
        <row r="93">
          <cell r="C93" t="str">
            <v>Interest Payments</v>
          </cell>
          <cell r="G93">
            <v>0.49407288069825583</v>
          </cell>
          <cell r="H93">
            <v>1.2582707068173187</v>
          </cell>
          <cell r="I93">
            <v>1.4521448226845484</v>
          </cell>
          <cell r="J93">
            <v>1.1522998409152905</v>
          </cell>
          <cell r="K93">
            <v>1.2178801644225019</v>
          </cell>
          <cell r="L93">
            <v>1.1930871740119706</v>
          </cell>
          <cell r="M93">
            <v>1.2822388990429816</v>
          </cell>
          <cell r="N93">
            <v>1.4005849640832271</v>
          </cell>
          <cell r="O93">
            <v>1.5583715512885297</v>
          </cell>
          <cell r="P93">
            <v>1.4726704804294117</v>
          </cell>
        </row>
        <row r="94">
          <cell r="C94" t="str">
            <v>Reserves</v>
          </cell>
          <cell r="G94">
            <v>0.20311582421792496</v>
          </cell>
          <cell r="H94">
            <v>0.14332005895080119</v>
          </cell>
          <cell r="I94">
            <v>5.4779959168849167E-2</v>
          </cell>
          <cell r="J94">
            <v>5.5147250139322902E-2</v>
          </cell>
          <cell r="K94">
            <v>6.9774607805998978E-2</v>
          </cell>
          <cell r="L94">
            <v>5.9716497602395641E-2</v>
          </cell>
          <cell r="M94">
            <v>0.32925239208531937</v>
          </cell>
          <cell r="N94">
            <v>0.29010017218167627</v>
          </cell>
          <cell r="O94">
            <v>0.30101061141990904</v>
          </cell>
          <cell r="P94">
            <v>0.30348998225753532</v>
          </cell>
        </row>
        <row r="95">
          <cell r="B95" t="str">
            <v>Current transfers (old)</v>
          </cell>
          <cell r="G95">
            <v>31.364307122543504</v>
          </cell>
          <cell r="H95">
            <v>31.398725032140728</v>
          </cell>
          <cell r="I95">
            <v>30.863412622902249</v>
          </cell>
          <cell r="J95">
            <v>50.647842047880253</v>
          </cell>
          <cell r="K95">
            <v>44.02968727009182</v>
          </cell>
          <cell r="L95">
            <v>38.700149280581108</v>
          </cell>
          <cell r="M95">
            <v>34.579183809701483</v>
          </cell>
          <cell r="N95">
            <v>30.931684562509265</v>
          </cell>
          <cell r="O95">
            <v>28.426491637190498</v>
          </cell>
          <cell r="P95">
            <v>27.071628437192853</v>
          </cell>
        </row>
        <row r="96">
          <cell r="B96" t="str">
            <v xml:space="preserve">Current transfers </v>
          </cell>
          <cell r="G96">
            <v>19.617246761922068</v>
          </cell>
          <cell r="H96">
            <v>20.181728247955711</v>
          </cell>
          <cell r="I96">
            <v>19.979900345224522</v>
          </cell>
          <cell r="J96">
            <v>19.88838965384145</v>
          </cell>
          <cell r="K96">
            <v>19.118157268469787</v>
          </cell>
          <cell r="L96">
            <v>19.618731996526513</v>
          </cell>
          <cell r="M96">
            <v>19.564616561009128</v>
          </cell>
          <cell r="N96">
            <v>20.278530014403</v>
          </cell>
          <cell r="O96">
            <v>19.978752021222842</v>
          </cell>
          <cell r="P96">
            <v>19.733654080317471</v>
          </cell>
        </row>
        <row r="97">
          <cell r="C97" t="str">
            <v xml:space="preserve">of which:      </v>
          </cell>
          <cell r="D97" t="str">
            <v>Subsidies</v>
          </cell>
          <cell r="G97">
            <v>2.925800101182261</v>
          </cell>
          <cell r="H97">
            <v>2.6182682679543863</v>
          </cell>
          <cell r="I97">
            <v>1.951106450792959</v>
          </cell>
          <cell r="J97">
            <v>1.8792533552288624</v>
          </cell>
          <cell r="K97">
            <v>1.3519315026250622</v>
          </cell>
          <cell r="L97">
            <v>1.3745044245869931</v>
          </cell>
          <cell r="M97">
            <v>1.5132965921485695</v>
          </cell>
          <cell r="N97">
            <v>1.7344140063456768</v>
          </cell>
          <cell r="O97">
            <v>1.7260679130874181</v>
          </cell>
          <cell r="P97">
            <v>1.4233703121652179</v>
          </cell>
        </row>
        <row r="98">
          <cell r="D98" t="str">
            <v>Transfers to households</v>
          </cell>
          <cell r="G98">
            <v>16.487374615040792</v>
          </cell>
          <cell r="H98">
            <v>17.198249593232504</v>
          </cell>
          <cell r="I98">
            <v>17.66669935245443</v>
          </cell>
          <cell r="J98">
            <v>17.636368817236246</v>
          </cell>
          <cell r="K98">
            <v>17.382382693999457</v>
          </cell>
          <cell r="L98">
            <v>17.855491134831663</v>
          </cell>
          <cell r="M98">
            <v>17.63566019649322</v>
          </cell>
          <cell r="N98">
            <v>17.816699175820776</v>
          </cell>
          <cell r="O98">
            <v>17.642911748357758</v>
          </cell>
          <cell r="P98">
            <v>17.58546516026508</v>
          </cell>
        </row>
        <row r="99">
          <cell r="B99" t="str">
            <v>Capital expenditure</v>
          </cell>
          <cell r="G99">
            <v>2.5906215832567918</v>
          </cell>
          <cell r="H99">
            <v>2.816461279566858</v>
          </cell>
          <cell r="I99">
            <v>2.7141113558197882</v>
          </cell>
          <cell r="J99">
            <v>2.5828134495452981</v>
          </cell>
          <cell r="K99">
            <v>2.4905552937972146</v>
          </cell>
          <cell r="L99">
            <v>2.3264619779952169</v>
          </cell>
          <cell r="M99">
            <v>2.5265027348435698</v>
          </cell>
          <cell r="N99">
            <v>3.009697487544114</v>
          </cell>
          <cell r="O99">
            <v>3.1630491409802932</v>
          </cell>
          <cell r="P99">
            <v>2.5964048449223389</v>
          </cell>
        </row>
        <row r="100">
          <cell r="B100" t="str">
            <v>Capital transfers</v>
          </cell>
          <cell r="G100">
            <v>0.81794698246010422</v>
          </cell>
          <cell r="H100">
            <v>0.66383626171089716</v>
          </cell>
          <cell r="I100">
            <v>1.6157256595666372</v>
          </cell>
          <cell r="J100">
            <v>1.6172954879182948</v>
          </cell>
          <cell r="K100">
            <v>1.7115368901856796</v>
          </cell>
          <cell r="L100">
            <v>1.8417408798679999</v>
          </cell>
          <cell r="M100">
            <v>1.7874005417132415</v>
          </cell>
          <cell r="N100">
            <v>1.6026001549992479</v>
          </cell>
          <cell r="O100">
            <v>1.7812721829206668</v>
          </cell>
          <cell r="P100">
            <v>1.415593425759921</v>
          </cell>
        </row>
        <row r="102">
          <cell r="B102" t="str">
            <v>GENERAL SURPLUS/DEFICIT (authorities) 1/</v>
          </cell>
          <cell r="G102">
            <v>1.2218177442249987</v>
          </cell>
          <cell r="H102">
            <v>0.87324281667764436</v>
          </cell>
          <cell r="I102">
            <v>1.1105468600326617E-2</v>
          </cell>
          <cell r="J102">
            <v>7.7525344326411422E-2</v>
          </cell>
          <cell r="K102">
            <v>0.35020290509425211</v>
          </cell>
          <cell r="L102">
            <v>-1.1456077637822721</v>
          </cell>
          <cell r="M102">
            <v>-0.6461021141445642</v>
          </cell>
          <cell r="N102">
            <v>-0.64046892633466868</v>
          </cell>
          <cell r="O102">
            <v>-1.0168393885800986</v>
          </cell>
          <cell r="P102">
            <v>-1.2622281862087432</v>
          </cell>
        </row>
        <row r="104">
          <cell r="B104" t="str">
            <v>Lending minus repayments</v>
          </cell>
          <cell r="G104">
            <v>-0.91343071716611079</v>
          </cell>
          <cell r="H104">
            <v>-0.28181925238398853</v>
          </cell>
          <cell r="I104">
            <v>-0.22487985679415559</v>
          </cell>
          <cell r="J104">
            <v>0.10210618431678649</v>
          </cell>
          <cell r="K104">
            <v>-0.11158396755379263</v>
          </cell>
          <cell r="L104">
            <v>-1.045043179580072E-2</v>
          </cell>
          <cell r="M104">
            <v>0.12014831497554673</v>
          </cell>
          <cell r="N104">
            <v>-3.3188066212555774E-2</v>
          </cell>
          <cell r="O104">
            <v>3.582238504295066E-3</v>
          </cell>
          <cell r="P104">
            <v>0.13286792096588743</v>
          </cell>
        </row>
        <row r="105">
          <cell r="B105" t="str">
            <v>Net Lending</v>
          </cell>
          <cell r="G105">
            <v>0.91343071716611079</v>
          </cell>
          <cell r="H105">
            <v>0.28181925238398853</v>
          </cell>
          <cell r="I105">
            <v>0.22487985679415559</v>
          </cell>
          <cell r="J105">
            <v>0.28302574255286383</v>
          </cell>
          <cell r="K105">
            <v>0.51703965925847073</v>
          </cell>
          <cell r="L105">
            <v>0.55327579724945375</v>
          </cell>
          <cell r="M105">
            <v>0.29784070754031272</v>
          </cell>
          <cell r="N105">
            <v>0.29127315194737408</v>
          </cell>
          <cell r="O105">
            <v>8.4846260737746371E-2</v>
          </cell>
          <cell r="P105">
            <v>-4.2517055223882952E-2</v>
          </cell>
        </row>
        <row r="106">
          <cell r="B106" t="str">
            <v>Revenues from privatization  2/</v>
          </cell>
          <cell r="G106">
            <v>0</v>
          </cell>
          <cell r="H106">
            <v>0</v>
          </cell>
          <cell r="I106">
            <v>0</v>
          </cell>
          <cell r="J106">
            <v>0.38513192686965037</v>
          </cell>
          <cell r="K106">
            <v>0.40545569170467816</v>
          </cell>
          <cell r="L106">
            <v>0.54282536545365301</v>
          </cell>
          <cell r="M106">
            <v>0.41798902251585945</v>
          </cell>
          <cell r="N106">
            <v>0.25808508573481825</v>
          </cell>
          <cell r="O106">
            <v>8.8428499242041436E-2</v>
          </cell>
          <cell r="P106">
            <v>9.035086574200446E-2</v>
          </cell>
        </row>
        <row r="108">
          <cell r="B108" t="str">
            <v>OVERALL SURPLUS/DEFICIT (authorities)</v>
          </cell>
          <cell r="G108">
            <v>0.30838702705888782</v>
          </cell>
          <cell r="H108">
            <v>0.59142356429365583</v>
          </cell>
          <cell r="I108">
            <v>-0.21377438819382899</v>
          </cell>
          <cell r="J108">
            <v>0.17963152864319792</v>
          </cell>
          <cell r="K108">
            <v>0.23861893754045949</v>
          </cell>
          <cell r="L108">
            <v>-1.1560581955780731</v>
          </cell>
          <cell r="M108">
            <v>-0.52595379916901774</v>
          </cell>
          <cell r="N108">
            <v>-0.67365699254722422</v>
          </cell>
          <cell r="O108">
            <v>-1.0132571500758036</v>
          </cell>
          <cell r="P108">
            <v>-1.1293602652428558</v>
          </cell>
        </row>
        <row r="110">
          <cell r="B110" t="str">
            <v>FINANCING (NET) 3/</v>
          </cell>
          <cell r="G110">
            <v>-0.3083870270588871</v>
          </cell>
          <cell r="H110">
            <v>-0.59142356429365306</v>
          </cell>
          <cell r="I110">
            <v>0.21377438819382868</v>
          </cell>
          <cell r="J110">
            <v>-0.17963152864319931</v>
          </cell>
          <cell r="K110">
            <v>-0.23861893754045649</v>
          </cell>
          <cell r="L110">
            <v>1.1560581955780693</v>
          </cell>
          <cell r="M110">
            <v>0.52595379916901797</v>
          </cell>
          <cell r="N110">
            <v>0.67365699254722566</v>
          </cell>
          <cell r="O110">
            <v>1.0132571500758043</v>
          </cell>
          <cell r="P110">
            <v>1.129360265242858</v>
          </cell>
        </row>
        <row r="111">
          <cell r="B111" t="str">
            <v>Total borrowing</v>
          </cell>
          <cell r="G111">
            <v>-0.21268432608193799</v>
          </cell>
          <cell r="H111">
            <v>0.41137924667008097</v>
          </cell>
          <cell r="I111">
            <v>-0.10615278923819088</v>
          </cell>
          <cell r="J111">
            <v>-0.24666439788643299</v>
          </cell>
          <cell r="K111">
            <v>0.43700954226553673</v>
          </cell>
          <cell r="L111">
            <v>1.0991136379505635</v>
          </cell>
          <cell r="M111">
            <v>1.095922582889717</v>
          </cell>
          <cell r="N111">
            <v>1.1847622103145703</v>
          </cell>
          <cell r="O111">
            <v>0.9745288024254678</v>
          </cell>
          <cell r="P111">
            <v>1.3405567270946779</v>
          </cell>
        </row>
        <row r="112">
          <cell r="C112" t="str">
            <v>Foreign borrowing (net)</v>
          </cell>
          <cell r="G112">
            <v>8.2890865599504926E-2</v>
          </cell>
          <cell r="H112">
            <v>0.59057100749427727</v>
          </cell>
          <cell r="I112">
            <v>0.30015520802246298</v>
          </cell>
          <cell r="J112">
            <v>0.28247092675170987</v>
          </cell>
          <cell r="K112">
            <v>0.90399277129556299</v>
          </cell>
          <cell r="L112">
            <v>0.6913185774867685</v>
          </cell>
          <cell r="M112">
            <v>0.34784139904989658</v>
          </cell>
          <cell r="N112">
            <v>1.6871862248060931</v>
          </cell>
          <cell r="O112">
            <v>-0.36130803436078829</v>
          </cell>
          <cell r="P112">
            <v>1.6805981897207389</v>
          </cell>
        </row>
        <row r="113">
          <cell r="C113" t="str">
            <v>Domestic borrowing (net)</v>
          </cell>
          <cell r="G113">
            <v>-0.29557519168144292</v>
          </cell>
          <cell r="H113">
            <v>-0.1791917608241963</v>
          </cell>
          <cell r="I113">
            <v>-0.40630799726065392</v>
          </cell>
          <cell r="J113">
            <v>-0.52913532463814283</v>
          </cell>
          <cell r="K113">
            <v>-0.4669832290300262</v>
          </cell>
          <cell r="L113">
            <v>0.40779506046379477</v>
          </cell>
          <cell r="M113">
            <v>0.74808118383982058</v>
          </cell>
          <cell r="N113">
            <v>-0.50242401449152263</v>
          </cell>
          <cell r="O113">
            <v>1.3358368367862561</v>
          </cell>
          <cell r="P113">
            <v>-0.34004146262606111</v>
          </cell>
        </row>
        <row r="114">
          <cell r="B114" t="str">
            <v>Changes in cash deposits (increase = +)</v>
          </cell>
          <cell r="G114">
            <v>9.5702700976949107E-2</v>
          </cell>
          <cell r="H114">
            <v>1.0028028109637341</v>
          </cell>
          <cell r="I114">
            <v>-0.31992717743201959</v>
          </cell>
          <cell r="J114">
            <v>-6.7032869243233692E-2</v>
          </cell>
          <cell r="K114">
            <v>0.67562847980599328</v>
          </cell>
          <cell r="L114">
            <v>-5.6944557627506047E-2</v>
          </cell>
          <cell r="M114">
            <v>0.56996878372069926</v>
          </cell>
          <cell r="N114">
            <v>0.51110521776734463</v>
          </cell>
          <cell r="O114">
            <v>-3.8728347650336538E-2</v>
          </cell>
          <cell r="P114">
            <v>0.21119646185182003</v>
          </cell>
        </row>
        <row r="116">
          <cell r="B116" t="str">
            <v>Memorandum items</v>
          </cell>
        </row>
        <row r="117">
          <cell r="B117" t="str">
            <v>Surplus/Deficit (priv. receipts as financing)</v>
          </cell>
          <cell r="G117">
            <v>0.30838702705888782</v>
          </cell>
          <cell r="H117">
            <v>0.59142356429365583</v>
          </cell>
          <cell r="I117">
            <v>-0.21377438819382899</v>
          </cell>
          <cell r="J117">
            <v>-0.20550039822645241</v>
          </cell>
          <cell r="K117">
            <v>-0.16683675416421864</v>
          </cell>
          <cell r="L117">
            <v>-1.6988835610317259</v>
          </cell>
          <cell r="M117">
            <v>-0.94394282168487698</v>
          </cell>
          <cell r="N117">
            <v>-0.9317420782820427</v>
          </cell>
          <cell r="O117">
            <v>-1.1016856493178451</v>
          </cell>
          <cell r="P117">
            <v>-1.2197111309848603</v>
          </cell>
        </row>
        <row r="118">
          <cell r="B118" t="str">
            <v>Nominal GDP</v>
          </cell>
          <cell r="G118">
            <v>1017.965</v>
          </cell>
          <cell r="H118">
            <v>1435.095</v>
          </cell>
          <cell r="I118">
            <v>1852.9970000000001</v>
          </cell>
          <cell r="J118">
            <v>2221.4580000000005</v>
          </cell>
          <cell r="K118">
            <v>2555.3679999999999</v>
          </cell>
          <cell r="L118">
            <v>2907.277</v>
          </cell>
          <cell r="M118">
            <v>3253.7509999999997</v>
          </cell>
          <cell r="N118">
            <v>3637.4369999999999</v>
          </cell>
          <cell r="O118">
            <v>3958</v>
          </cell>
          <cell r="P118">
            <v>4156.0874020206065</v>
          </cell>
        </row>
        <row r="121">
          <cell r="B121" t="str">
            <v xml:space="preserve">   Source:  Ministry of Finance of the Republic of Slovenia, and staff estimates.</v>
          </cell>
        </row>
        <row r="123">
          <cell r="B123" t="str">
            <v>1/  Revenue minus expenditure.</v>
          </cell>
        </row>
        <row r="124">
          <cell r="B124" t="str">
            <v xml:space="preserve">2/  Privatization revenues consist in receipts from the sale of socially-owned capital (accounted for in repayment of loans </v>
          </cell>
        </row>
        <row r="125">
          <cell r="B125" t="str">
            <v xml:space="preserve">     and sale of equity in the authorities' accounts).</v>
          </cell>
        </row>
        <row r="126">
          <cell r="B126" t="str">
            <v>3/  Including net lending and privatization receipts.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s>
    <sheetDataSet>
      <sheetData sheetId="0"/>
      <sheetData sheetId="1" refreshError="1">
        <row r="3">
          <cell r="B3" t="str">
            <v>Table 4.  Slovenia: Summary of General Government Operations - Projections (percent of GDP)</v>
          </cell>
        </row>
        <row r="6">
          <cell r="G6">
            <v>1992</v>
          </cell>
          <cell r="H6">
            <v>1993</v>
          </cell>
          <cell r="I6">
            <v>1994</v>
          </cell>
          <cell r="J6">
            <v>1995</v>
          </cell>
          <cell r="K6">
            <v>1996</v>
          </cell>
          <cell r="L6">
            <v>1998</v>
          </cell>
          <cell r="M6">
            <v>1999</v>
          </cell>
          <cell r="N6">
            <v>2000</v>
          </cell>
          <cell r="O6">
            <v>2001</v>
          </cell>
          <cell r="P6">
            <v>2002</v>
          </cell>
          <cell r="Q6">
            <v>2003</v>
          </cell>
          <cell r="R6">
            <v>2004</v>
          </cell>
        </row>
        <row r="7">
          <cell r="N7" t="str">
            <v>MoF estimate</v>
          </cell>
          <cell r="P7" t="str">
            <v xml:space="preserve"> </v>
          </cell>
          <cell r="Q7" t="str">
            <v xml:space="preserve"> </v>
          </cell>
          <cell r="R7" t="str">
            <v xml:space="preserve"> </v>
          </cell>
        </row>
        <row r="8">
          <cell r="N8" t="str">
            <v>December</v>
          </cell>
        </row>
        <row r="9">
          <cell r="J9">
            <v>36465</v>
          </cell>
          <cell r="K9">
            <v>36465</v>
          </cell>
          <cell r="N9">
            <v>36465</v>
          </cell>
          <cell r="O9">
            <v>36465</v>
          </cell>
          <cell r="P9">
            <v>36465</v>
          </cell>
          <cell r="Q9">
            <v>36465</v>
          </cell>
          <cell r="R9">
            <v>36465</v>
          </cell>
        </row>
        <row r="12">
          <cell r="N12" t="str">
            <v>(percent of GDP)</v>
          </cell>
        </row>
        <row r="14">
          <cell r="B14" t="str">
            <v>TOTAL REVENUE</v>
          </cell>
          <cell r="G14">
            <v>440.96214500000002</v>
          </cell>
          <cell r="H14">
            <v>640.89461700000004</v>
          </cell>
          <cell r="I14">
            <v>803.560384</v>
          </cell>
          <cell r="J14">
            <v>958.18595700000003</v>
          </cell>
          <cell r="K14">
            <v>1091.815149</v>
          </cell>
          <cell r="N14">
            <v>42.292687440389066</v>
          </cell>
          <cell r="O14" t="e">
            <v>#REF!</v>
          </cell>
          <cell r="P14" t="e">
            <v>#REF!</v>
          </cell>
          <cell r="Q14" t="e">
            <v>#REF!</v>
          </cell>
          <cell r="R14" t="e">
            <v>#REF!</v>
          </cell>
        </row>
        <row r="15">
          <cell r="B15" t="str">
            <v xml:space="preserve">    Tax revenue</v>
          </cell>
          <cell r="G15">
            <v>412.07938000000001</v>
          </cell>
          <cell r="H15">
            <v>602.72928400000001</v>
          </cell>
          <cell r="I15">
            <v>772.78198299999997</v>
          </cell>
          <cell r="J15">
            <v>916.32753000000002</v>
          </cell>
          <cell r="K15">
            <v>1032.285488</v>
          </cell>
          <cell r="N15">
            <v>39.289039253860928</v>
          </cell>
          <cell r="O15" t="e">
            <v>#REF!</v>
          </cell>
          <cell r="P15" t="e">
            <v>#REF!</v>
          </cell>
          <cell r="Q15" t="e">
            <v>#REF!</v>
          </cell>
          <cell r="R15" t="e">
            <v>#REF!</v>
          </cell>
        </row>
        <row r="16">
          <cell r="C16" t="str">
            <v>Taxes on Income and Profits</v>
          </cell>
          <cell r="G16">
            <v>75.221118000000004</v>
          </cell>
          <cell r="H16">
            <v>104.769683</v>
          </cell>
          <cell r="I16">
            <v>140.82634200000001</v>
          </cell>
          <cell r="J16">
            <v>160.369674</v>
          </cell>
          <cell r="K16">
            <v>196.930286</v>
          </cell>
          <cell r="N16">
            <v>7.6485349654373351</v>
          </cell>
          <cell r="O16">
            <v>7.5796876341014041</v>
          </cell>
          <cell r="P16">
            <v>7.5597434976495359</v>
          </cell>
          <cell r="Q16">
            <v>7.5361619070912589</v>
          </cell>
          <cell r="R16">
            <v>7.5051487920894031</v>
          </cell>
        </row>
        <row r="17">
          <cell r="C17" t="str">
            <v>of which:</v>
          </cell>
          <cell r="D17" t="str">
            <v>Individual income tax</v>
          </cell>
          <cell r="N17">
            <v>6.3890539274095977</v>
          </cell>
          <cell r="O17">
            <v>6.2961283174296589</v>
          </cell>
          <cell r="P17">
            <v>6.2648042959499097</v>
          </cell>
          <cell r="Q17">
            <v>6.233636115373046</v>
          </cell>
          <cell r="R17">
            <v>6.2026230003711902</v>
          </cell>
        </row>
        <row r="18">
          <cell r="D18" t="str">
            <v>Corporate profit tax</v>
          </cell>
          <cell r="N18">
            <v>1.259481038027737</v>
          </cell>
          <cell r="O18">
            <v>1.2835593166717452</v>
          </cell>
          <cell r="P18">
            <v>1.2949392016996262</v>
          </cell>
          <cell r="Q18">
            <v>1.3025257917182129</v>
          </cell>
          <cell r="R18">
            <v>1.3025257917182129</v>
          </cell>
        </row>
        <row r="19">
          <cell r="C19" t="str">
            <v>Social Security Contributions</v>
          </cell>
          <cell r="G19">
            <v>189.611312</v>
          </cell>
          <cell r="H19">
            <v>274.82218599999999</v>
          </cell>
          <cell r="I19">
            <v>317.41732000000002</v>
          </cell>
          <cell r="J19">
            <v>362.99981300000002</v>
          </cell>
          <cell r="K19">
            <v>376.18419999999998</v>
          </cell>
          <cell r="N19">
            <v>13.466841259794657</v>
          </cell>
          <cell r="O19">
            <v>13.270972755194821</v>
          </cell>
          <cell r="P19">
            <v>13.204948015119227</v>
          </cell>
          <cell r="Q19">
            <v>13.139251756337542</v>
          </cell>
          <cell r="R19">
            <v>13.07388234461447</v>
          </cell>
        </row>
        <row r="20">
          <cell r="C20" t="str">
            <v xml:space="preserve">of which: </v>
          </cell>
          <cell r="D20" t="str">
            <v>Pension fund</v>
          </cell>
          <cell r="G20">
            <v>123.697</v>
          </cell>
          <cell r="H20">
            <v>192.816</v>
          </cell>
          <cell r="I20">
            <v>238.21199999999999</v>
          </cell>
          <cell r="J20">
            <v>282.61200000000002</v>
          </cell>
          <cell r="K20">
            <v>277.61799999999999</v>
          </cell>
          <cell r="N20">
            <v>8.6739453993372155</v>
          </cell>
        </row>
        <row r="21">
          <cell r="D21" t="str">
            <v>Health fund</v>
          </cell>
          <cell r="G21">
            <v>66.756</v>
          </cell>
          <cell r="H21">
            <v>85.97</v>
          </cell>
          <cell r="I21">
            <v>96.114000000000004</v>
          </cell>
          <cell r="J21">
            <v>114.008</v>
          </cell>
          <cell r="K21">
            <v>137.67599999999999</v>
          </cell>
          <cell r="N21">
            <v>4.6208167784592664</v>
          </cell>
        </row>
        <row r="22">
          <cell r="C22" t="str">
            <v>Domestic taxes on goods and services</v>
          </cell>
          <cell r="G22">
            <v>111.136363</v>
          </cell>
          <cell r="H22">
            <v>167.25313700000001</v>
          </cell>
          <cell r="I22">
            <v>240.01373599999999</v>
          </cell>
          <cell r="J22">
            <v>298.158613</v>
          </cell>
          <cell r="K22">
            <v>349.45069699999999</v>
          </cell>
          <cell r="N22">
            <v>14.873782187853813</v>
          </cell>
          <cell r="O22" t="e">
            <v>#REF!</v>
          </cell>
          <cell r="P22" t="e">
            <v>#REF!</v>
          </cell>
          <cell r="Q22" t="e">
            <v>#REF!</v>
          </cell>
          <cell r="R22" t="e">
            <v>#REF!</v>
          </cell>
        </row>
        <row r="23">
          <cell r="C23" t="str">
            <v>Taxes on international trade</v>
          </cell>
          <cell r="G23">
            <v>32.46002</v>
          </cell>
          <cell r="H23">
            <v>51.462902</v>
          </cell>
          <cell r="I23">
            <v>64.266930000000002</v>
          </cell>
          <cell r="J23">
            <v>78.176456000000002</v>
          </cell>
          <cell r="K23">
            <v>76.592528999999999</v>
          </cell>
          <cell r="N23">
            <v>0.93833520490034372</v>
          </cell>
          <cell r="O23">
            <v>1.1000000000000001</v>
          </cell>
          <cell r="P23">
            <v>1</v>
          </cell>
          <cell r="Q23">
            <v>1</v>
          </cell>
          <cell r="R23">
            <v>1</v>
          </cell>
        </row>
        <row r="24">
          <cell r="C24" t="str">
            <v>Payroll, property and other taxes</v>
          </cell>
          <cell r="G24">
            <v>3.6505670000000001</v>
          </cell>
          <cell r="H24">
            <v>4.4213760000000004</v>
          </cell>
          <cell r="I24">
            <v>10.257655</v>
          </cell>
          <cell r="J24">
            <v>16.622973999999999</v>
          </cell>
          <cell r="K24">
            <v>33.127775999999997</v>
          </cell>
          <cell r="N24">
            <v>2.3615456358747804</v>
          </cell>
          <cell r="O24">
            <v>2.3615456358747804</v>
          </cell>
          <cell r="P24">
            <v>2.3615456358747804</v>
          </cell>
          <cell r="Q24">
            <v>2.3615456358747804</v>
          </cell>
          <cell r="R24">
            <v>2.3615456358747804</v>
          </cell>
        </row>
        <row r="25">
          <cell r="B25" t="str">
            <v xml:space="preserve">    Nontax revenue</v>
          </cell>
          <cell r="G25">
            <v>27.062266999999999</v>
          </cell>
          <cell r="H25">
            <v>36.693831000000003</v>
          </cell>
          <cell r="I25">
            <v>29.184964000000001</v>
          </cell>
          <cell r="J25">
            <v>39.462023000000002</v>
          </cell>
          <cell r="K25">
            <v>56.731934000000003</v>
          </cell>
          <cell r="N25">
            <v>2.3269690569536619</v>
          </cell>
          <cell r="O25">
            <v>2.3269690569536619</v>
          </cell>
          <cell r="P25">
            <v>2.3269690569536619</v>
          </cell>
          <cell r="Q25">
            <v>2.3269690569536619</v>
          </cell>
          <cell r="R25">
            <v>2.3269690569536619</v>
          </cell>
        </row>
        <row r="26">
          <cell r="B26" t="str">
            <v xml:space="preserve">    Capital revenue</v>
          </cell>
          <cell r="G26">
            <v>1.8204979999999999</v>
          </cell>
          <cell r="H26">
            <v>1.4715020000000001</v>
          </cell>
          <cell r="I26">
            <v>1.5476430000000001</v>
          </cell>
          <cell r="J26">
            <v>1.823879</v>
          </cell>
          <cell r="K26">
            <v>1.7382690000000001</v>
          </cell>
          <cell r="N26">
            <v>0.14796060348303697</v>
          </cell>
          <cell r="O26">
            <v>0.14796060348303697</v>
          </cell>
          <cell r="P26">
            <v>0.14796060348303697</v>
          </cell>
          <cell r="Q26">
            <v>0.14796060348303697</v>
          </cell>
          <cell r="R26">
            <v>0.14796060348303697</v>
          </cell>
        </row>
        <row r="27">
          <cell r="B27" t="str">
            <v xml:space="preserve">    Other revenue</v>
          </cell>
          <cell r="G27">
            <v>0</v>
          </cell>
          <cell r="H27">
            <v>0</v>
          </cell>
          <cell r="I27">
            <v>4.5794000000000001E-2</v>
          </cell>
          <cell r="J27">
            <v>0.57252499999999995</v>
          </cell>
          <cell r="K27">
            <v>1.059458</v>
          </cell>
          <cell r="N27">
            <v>0.52871852609143999</v>
          </cell>
          <cell r="O27">
            <v>0.52871852609143999</v>
          </cell>
          <cell r="P27">
            <v>0.52871852609143999</v>
          </cell>
          <cell r="Q27">
            <v>0.52871852609143999</v>
          </cell>
          <cell r="R27">
            <v>0.52871852609143999</v>
          </cell>
        </row>
        <row r="29">
          <cell r="B29" t="str">
            <v>TOTAL EXPENDITURE</v>
          </cell>
          <cell r="G29">
            <v>428.52446800000001</v>
          </cell>
          <cell r="H29">
            <v>628.362753</v>
          </cell>
          <cell r="I29">
            <v>803.3546</v>
          </cell>
          <cell r="J29">
            <v>957.27311699999996</v>
          </cell>
          <cell r="K29">
            <v>1083.5855389999999</v>
          </cell>
          <cell r="N29">
            <v>43.593255073202492</v>
          </cell>
          <cell r="O29">
            <v>43.222880809526082</v>
          </cell>
          <cell r="P29" t="e">
            <v>#REF!</v>
          </cell>
          <cell r="Q29" t="e">
            <v>#REF!</v>
          </cell>
          <cell r="R29" t="e">
            <v>#REF!</v>
          </cell>
        </row>
        <row r="30">
          <cell r="B30" t="str">
            <v xml:space="preserve"> Current expenditure</v>
          </cell>
          <cell r="G30">
            <v>194.129727</v>
          </cell>
          <cell r="H30">
            <v>288.79020400000007</v>
          </cell>
          <cell r="I30">
            <v>352.89589599999999</v>
          </cell>
          <cell r="J30">
            <v>421.34788500000002</v>
          </cell>
          <cell r="K30">
            <v>486.94798400000002</v>
          </cell>
          <cell r="N30">
            <v>19.321840132693112</v>
          </cell>
          <cell r="O30">
            <v>18.951465869016705</v>
          </cell>
          <cell r="P30" t="e">
            <v>#REF!</v>
          </cell>
          <cell r="Q30" t="e">
            <v>#REF!</v>
          </cell>
          <cell r="R30" t="e">
            <v>#REF!</v>
          </cell>
        </row>
        <row r="31">
          <cell r="C31" t="str">
            <v>Salaries and wages</v>
          </cell>
          <cell r="G31">
            <v>90.055728999999999</v>
          </cell>
          <cell r="H31">
            <v>131.201717</v>
          </cell>
          <cell r="I31">
            <v>153.68315000000001</v>
          </cell>
          <cell r="J31">
            <v>193.68697600000002</v>
          </cell>
          <cell r="K31">
            <v>234.45200899999998</v>
          </cell>
          <cell r="N31">
            <v>9.5210435401256461</v>
          </cell>
          <cell r="O31">
            <v>9.3825646998053163</v>
          </cell>
          <cell r="P31">
            <v>9.3358852734381266</v>
          </cell>
          <cell r="Q31">
            <v>9.289438083023013</v>
          </cell>
          <cell r="R31">
            <v>9.2432219731572278</v>
          </cell>
        </row>
        <row r="32">
          <cell r="C32" t="str">
            <v>Central and local governments</v>
          </cell>
          <cell r="G32">
            <v>28.203444999999999</v>
          </cell>
          <cell r="H32">
            <v>57.758754000000003</v>
          </cell>
          <cell r="I32">
            <v>61.069495000000003</v>
          </cell>
          <cell r="J32">
            <v>66.825976999999995</v>
          </cell>
          <cell r="K32">
            <v>81.983445000000003</v>
          </cell>
          <cell r="N32">
            <v>3.2190680338469306</v>
          </cell>
        </row>
        <row r="33">
          <cell r="C33" t="str">
            <v>Other public institutions</v>
          </cell>
          <cell r="G33">
            <v>61.852283999999997</v>
          </cell>
          <cell r="H33">
            <v>73.442963000000006</v>
          </cell>
          <cell r="I33">
            <v>92.613654999999994</v>
          </cell>
          <cell r="J33">
            <v>126.86099900000001</v>
          </cell>
          <cell r="K33">
            <v>152.46856399999999</v>
          </cell>
          <cell r="N33">
            <v>6.3019755062787164</v>
          </cell>
        </row>
        <row r="34">
          <cell r="C34" t="str">
            <v>Expenditures on goods and services</v>
          </cell>
          <cell r="G34">
            <v>96.976861</v>
          </cell>
          <cell r="H34">
            <v>137.47432800000001</v>
          </cell>
          <cell r="I34">
            <v>171.28947500000001</v>
          </cell>
          <cell r="J34">
            <v>200.83797900000002</v>
          </cell>
          <cell r="K34">
            <v>219.591657</v>
          </cell>
          <cell r="N34">
            <v>8.0211990148351671</v>
          </cell>
          <cell r="O34">
            <v>8.0211990148351671</v>
          </cell>
          <cell r="P34">
            <v>8.0211990148351671</v>
          </cell>
          <cell r="Q34">
            <v>8.0211990148351671</v>
          </cell>
          <cell r="R34">
            <v>8.0211990148351671</v>
          </cell>
        </row>
        <row r="35">
          <cell r="C35" t="str">
            <v>Central and local governments</v>
          </cell>
          <cell r="G35">
            <v>39.248182</v>
          </cell>
          <cell r="H35">
            <v>49.942731000000002</v>
          </cell>
          <cell r="I35">
            <v>62.231974000000001</v>
          </cell>
          <cell r="J35">
            <v>76.102281000000005</v>
          </cell>
          <cell r="K35">
            <v>77.928461999999996</v>
          </cell>
          <cell r="N35">
            <v>3.5628566896574543</v>
          </cell>
          <cell r="O35">
            <v>3.5628566896574543</v>
          </cell>
          <cell r="P35">
            <v>3.5628566896574543</v>
          </cell>
          <cell r="Q35">
            <v>3.5628566896574543</v>
          </cell>
          <cell r="R35">
            <v>3.5628566896574543</v>
          </cell>
        </row>
        <row r="36">
          <cell r="C36" t="str">
            <v>Other public institutions</v>
          </cell>
          <cell r="G36">
            <v>57.728679</v>
          </cell>
          <cell r="H36">
            <v>87.531597000000005</v>
          </cell>
          <cell r="I36">
            <v>109.057501</v>
          </cell>
          <cell r="J36">
            <v>124.735698</v>
          </cell>
          <cell r="K36">
            <v>141.663195</v>
          </cell>
          <cell r="N36">
            <v>4.4583423251777123</v>
          </cell>
          <cell r="O36">
            <v>4.4583423251777123</v>
          </cell>
          <cell r="P36">
            <v>4.4583423251777123</v>
          </cell>
          <cell r="Q36">
            <v>4.4583423251777123</v>
          </cell>
          <cell r="R36">
            <v>4.4583423251777123</v>
          </cell>
        </row>
        <row r="37">
          <cell r="C37" t="str">
            <v>Interest Payments</v>
          </cell>
          <cell r="G37">
            <v>5.0294889999999999</v>
          </cell>
          <cell r="H37">
            <v>18.057379999999998</v>
          </cell>
          <cell r="I37">
            <v>26.908200000000001</v>
          </cell>
          <cell r="J37">
            <v>25.597857000000001</v>
          </cell>
          <cell r="K37">
            <v>31.121320000000001</v>
          </cell>
          <cell r="N37">
            <v>1.5074645842168377</v>
          </cell>
          <cell r="O37">
            <v>1.2755691608607593</v>
          </cell>
          <cell r="P37" t="e">
            <v>#REF!</v>
          </cell>
          <cell r="Q37" t="e">
            <v>#REF!</v>
          </cell>
          <cell r="R37" t="e">
            <v>#REF!</v>
          </cell>
        </row>
        <row r="38">
          <cell r="C38" t="str">
            <v>Reserves</v>
          </cell>
          <cell r="G38">
            <v>2.0676480000000002</v>
          </cell>
          <cell r="H38">
            <v>2.0567790000000001</v>
          </cell>
          <cell r="I38">
            <v>1.0150710000000001</v>
          </cell>
          <cell r="J38">
            <v>1.2250730000000001</v>
          </cell>
          <cell r="K38">
            <v>1.7829980000000001</v>
          </cell>
          <cell r="N38">
            <v>0.27213299351546388</v>
          </cell>
          <cell r="O38">
            <v>0.27213299351546388</v>
          </cell>
          <cell r="P38">
            <v>0.27213299351546388</v>
          </cell>
          <cell r="Q38">
            <v>0.27213299351546388</v>
          </cell>
          <cell r="R38">
            <v>0.27213299351546388</v>
          </cell>
        </row>
        <row r="39">
          <cell r="B39" t="str">
            <v>Current transfers (old)</v>
          </cell>
          <cell r="G39">
            <v>319.277669</v>
          </cell>
          <cell r="H39">
            <v>450.60153300000002</v>
          </cell>
          <cell r="I39">
            <v>571.89810999999997</v>
          </cell>
          <cell r="J39">
            <v>694.21827199999996</v>
          </cell>
          <cell r="K39">
            <v>783.39039500000001</v>
          </cell>
          <cell r="N39">
            <v>27.071628437192853</v>
          </cell>
        </row>
        <row r="40">
          <cell r="B40" t="str">
            <v xml:space="preserve">Current transfers </v>
          </cell>
          <cell r="G40">
            <v>199.69670600000001</v>
          </cell>
          <cell r="H40">
            <v>289.62697300000002</v>
          </cell>
          <cell r="I40">
            <v>370.22695400000003</v>
          </cell>
          <cell r="J40">
            <v>441.81222303643335</v>
          </cell>
          <cell r="K40">
            <v>488.53927302815106</v>
          </cell>
          <cell r="N40">
            <v>19.892001761344957</v>
          </cell>
          <cell r="O40">
            <v>19.892001761344957</v>
          </cell>
          <cell r="P40">
            <v>19.892001761344957</v>
          </cell>
          <cell r="Q40">
            <v>19.892001761344957</v>
          </cell>
          <cell r="R40">
            <v>19.892001761344957</v>
          </cell>
        </row>
        <row r="41">
          <cell r="C41" t="str">
            <v xml:space="preserve">of which:      </v>
          </cell>
          <cell r="D41" t="str">
            <v>Subsidies</v>
          </cell>
          <cell r="G41">
            <v>29.783621</v>
          </cell>
          <cell r="H41">
            <v>37.574637000000003</v>
          </cell>
          <cell r="I41">
            <v>36.153944000000003</v>
          </cell>
          <cell r="J41">
            <v>41.746823999999997</v>
          </cell>
          <cell r="K41">
            <v>34.546824999999998</v>
          </cell>
          <cell r="N41">
            <v>1.3729615859106532</v>
          </cell>
          <cell r="O41">
            <v>1.3729615859106532</v>
          </cell>
          <cell r="P41">
            <v>1.3729615859106532</v>
          </cell>
          <cell r="Q41">
            <v>1.3729615859106532</v>
          </cell>
          <cell r="R41">
            <v>1.3729615859106532</v>
          </cell>
        </row>
        <row r="42">
          <cell r="D42" t="str">
            <v>Transfers to households</v>
          </cell>
          <cell r="G42">
            <v>167.835703</v>
          </cell>
          <cell r="H42">
            <v>246.81121999999999</v>
          </cell>
          <cell r="I42">
            <v>327.36340899999999</v>
          </cell>
          <cell r="J42">
            <v>391.78452600000003</v>
          </cell>
          <cell r="K42">
            <v>444.18384500000002</v>
          </cell>
          <cell r="N42">
            <v>17.818772944137301</v>
          </cell>
          <cell r="O42">
            <v>17.818772944137301</v>
          </cell>
          <cell r="P42">
            <v>17.818772944137301</v>
          </cell>
          <cell r="Q42">
            <v>17.818772944137301</v>
          </cell>
          <cell r="R42">
            <v>17.818772944137301</v>
          </cell>
        </row>
        <row r="43">
          <cell r="D43" t="str">
            <v>of which:</v>
          </cell>
          <cell r="E43" t="str">
            <v>pension</v>
          </cell>
          <cell r="N43">
            <v>12.027519901873834</v>
          </cell>
        </row>
        <row r="44">
          <cell r="E44" t="str">
            <v>health</v>
          </cell>
          <cell r="N44">
            <v>0.5417113824405988</v>
          </cell>
        </row>
        <row r="45">
          <cell r="E45" t="str">
            <v>other</v>
          </cell>
          <cell r="N45">
            <v>5.2495416598228681</v>
          </cell>
        </row>
        <row r="46">
          <cell r="D46" t="str">
            <v>Other transfers</v>
          </cell>
          <cell r="N46">
            <v>0.70026723129700563</v>
          </cell>
          <cell r="O46">
            <v>0.70026723129700563</v>
          </cell>
          <cell r="P46">
            <v>0.70026723129700563</v>
          </cell>
          <cell r="Q46">
            <v>0.70026723129700563</v>
          </cell>
          <cell r="R46">
            <v>0.70026723129700563</v>
          </cell>
        </row>
        <row r="47">
          <cell r="B47" t="str">
            <v>Capital expenditure</v>
          </cell>
          <cell r="G47">
            <v>26.371621000000001</v>
          </cell>
          <cell r="H47">
            <v>40.418894999999999</v>
          </cell>
          <cell r="I47">
            <v>50.292402000000003</v>
          </cell>
          <cell r="J47">
            <v>57.376116000000003</v>
          </cell>
          <cell r="K47">
            <v>63.642853000000002</v>
          </cell>
          <cell r="N47">
            <v>2.9510384934739813</v>
          </cell>
          <cell r="O47">
            <v>2.9510384934739813</v>
          </cell>
          <cell r="P47">
            <v>2.9510384934739813</v>
          </cell>
          <cell r="Q47">
            <v>2.9510384934739813</v>
          </cell>
          <cell r="R47">
            <v>2.9510384934739813</v>
          </cell>
        </row>
        <row r="48">
          <cell r="B48" t="str">
            <v>Capital transfers</v>
          </cell>
          <cell r="G48">
            <v>8.3264139999999998</v>
          </cell>
          <cell r="H48">
            <v>9.526681</v>
          </cell>
          <cell r="I48">
            <v>29.939347999999999</v>
          </cell>
          <cell r="J48">
            <v>35.92754</v>
          </cell>
          <cell r="K48">
            <v>43.736066000000001</v>
          </cell>
          <cell r="N48">
            <v>1.428374685690442</v>
          </cell>
          <cell r="O48">
            <v>1.428374685690442</v>
          </cell>
          <cell r="P48">
            <v>1.428374685690442</v>
          </cell>
          <cell r="Q48">
            <v>1.428374685690442</v>
          </cell>
          <cell r="R48">
            <v>1.428374685690442</v>
          </cell>
        </row>
        <row r="50">
          <cell r="B50" t="str">
            <v>GENERAL SURPLUS/DEFICIT (authorities) 1/</v>
          </cell>
          <cell r="G50">
            <v>12.437677000000008</v>
          </cell>
          <cell r="H50">
            <v>12.531864000000041</v>
          </cell>
          <cell r="I50">
            <v>0.20578399999999419</v>
          </cell>
          <cell r="J50">
            <v>0.91284000000007381</v>
          </cell>
          <cell r="K50">
            <v>8.2296100000000934</v>
          </cell>
          <cell r="N50">
            <v>-1.3005676328134292</v>
          </cell>
          <cell r="O50" t="e">
            <v>#REF!</v>
          </cell>
          <cell r="P50" t="e">
            <v>#REF!</v>
          </cell>
          <cell r="Q50" t="e">
            <v>#REF!</v>
          </cell>
          <cell r="R50" t="e">
            <v>#REF!</v>
          </cell>
        </row>
        <row r="52">
          <cell r="B52" t="str">
            <v>Lending minus repayments</v>
          </cell>
          <cell r="G52">
            <v>-9.2984050000000007</v>
          </cell>
          <cell r="H52">
            <v>-4.0443740000000004</v>
          </cell>
          <cell r="I52">
            <v>-4.1670169999999995</v>
          </cell>
          <cell r="J52">
            <v>2.2682459999999995</v>
          </cell>
          <cell r="K52">
            <v>-2.8513809999999999</v>
          </cell>
          <cell r="N52">
            <v>0.13286792096588743</v>
          </cell>
          <cell r="O52">
            <v>0</v>
          </cell>
          <cell r="P52">
            <v>0</v>
          </cell>
          <cell r="Q52">
            <v>0</v>
          </cell>
          <cell r="R52">
            <v>0</v>
          </cell>
        </row>
        <row r="53">
          <cell r="B53" t="str">
            <v>Net Lending</v>
          </cell>
          <cell r="G53">
            <v>9.2984050000000007</v>
          </cell>
          <cell r="H53">
            <v>4.0443740000000004</v>
          </cell>
          <cell r="I53">
            <v>4.1670169999999995</v>
          </cell>
          <cell r="J53">
            <v>6.2872979999999998</v>
          </cell>
          <cell r="K53">
            <v>13.212266</v>
          </cell>
          <cell r="N53">
            <v>-4.2517055223882952E-2</v>
          </cell>
        </row>
        <row r="54">
          <cell r="B54" t="str">
            <v>Revenues from privatization  2/</v>
          </cell>
          <cell r="G54">
            <v>0</v>
          </cell>
          <cell r="H54">
            <v>0</v>
          </cell>
          <cell r="I54">
            <v>0</v>
          </cell>
          <cell r="J54">
            <v>8.5555439999999994</v>
          </cell>
          <cell r="K54">
            <v>10.360885</v>
          </cell>
          <cell r="N54">
            <v>9.035086574200446E-2</v>
          </cell>
        </row>
        <row r="56">
          <cell r="B56" t="str">
            <v>OVERALL SURPLUS/DEFICIT (authorities)</v>
          </cell>
          <cell r="G56">
            <v>3.1392720000000072</v>
          </cell>
          <cell r="H56">
            <v>8.4874900000000402</v>
          </cell>
          <cell r="I56">
            <v>-3.9612330000000053</v>
          </cell>
          <cell r="J56">
            <v>3.1810860000000734</v>
          </cell>
          <cell r="K56">
            <v>5.3782290000000934</v>
          </cell>
          <cell r="N56">
            <v>-1.3005676328134292</v>
          </cell>
          <cell r="O56" t="e">
            <v>#REF!</v>
          </cell>
          <cell r="P56" t="e">
            <v>#REF!</v>
          </cell>
          <cell r="Q56" t="e">
            <v>#REF!</v>
          </cell>
          <cell r="R56" t="e">
            <v>#REF!</v>
          </cell>
        </row>
        <row r="58">
          <cell r="B58" t="str">
            <v>FINANCING (NET) 3/</v>
          </cell>
          <cell r="G58">
            <v>-3.1392720000000001</v>
          </cell>
          <cell r="H58">
            <v>-8.4874900000000011</v>
          </cell>
          <cell r="I58">
            <v>3.961233</v>
          </cell>
          <cell r="J58">
            <v>-3.1810859999999992</v>
          </cell>
          <cell r="K58">
            <v>-5.3782289999999993</v>
          </cell>
          <cell r="N58">
            <v>1.3005676328134292</v>
          </cell>
          <cell r="O58" t="e">
            <v>#REF!</v>
          </cell>
          <cell r="P58" t="e">
            <v>#REF!</v>
          </cell>
          <cell r="Q58" t="e">
            <v>#REF!</v>
          </cell>
          <cell r="R58" t="e">
            <v>#REF!</v>
          </cell>
        </row>
        <row r="59">
          <cell r="B59" t="str">
            <v>Total borrowing</v>
          </cell>
          <cell r="G59">
            <v>-2.1650520000000002</v>
          </cell>
          <cell r="H59">
            <v>5.9036829999999991</v>
          </cell>
          <cell r="I59">
            <v>-1.9670079999999999</v>
          </cell>
          <cell r="J59">
            <v>-5.4795459999999991</v>
          </cell>
          <cell r="K59">
            <v>11.167202000000001</v>
          </cell>
          <cell r="N59">
            <v>1.3005676328134292</v>
          </cell>
          <cell r="O59" t="e">
            <v>#REF!</v>
          </cell>
          <cell r="P59" t="e">
            <v>#REF!</v>
          </cell>
          <cell r="Q59" t="e">
            <v>#REF!</v>
          </cell>
          <cell r="R59" t="e">
            <v>#REF!</v>
          </cell>
        </row>
        <row r="60">
          <cell r="C60" t="str">
            <v>Foreign borrowing (net)</v>
          </cell>
          <cell r="G60">
            <v>0.84380000000000033</v>
          </cell>
          <cell r="H60">
            <v>8.4752549999999989</v>
          </cell>
          <cell r="I60">
            <v>5.5618669999999995</v>
          </cell>
          <cell r="J60">
            <v>6.2749729999999992</v>
          </cell>
          <cell r="K60">
            <v>23.100342000000001</v>
          </cell>
          <cell r="N60">
            <v>0.55924408210977461</v>
          </cell>
          <cell r="O60" t="e">
            <v>#REF!</v>
          </cell>
          <cell r="P60" t="e">
            <v>#REF!</v>
          </cell>
          <cell r="Q60" t="e">
            <v>#REF!</v>
          </cell>
          <cell r="R60" t="e">
            <v>#REF!</v>
          </cell>
        </row>
        <row r="61">
          <cell r="C61" t="str">
            <v>Domestic borrowing (net)</v>
          </cell>
          <cell r="G61">
            <v>-3.0088520000000005</v>
          </cell>
          <cell r="H61">
            <v>-2.5715719999999997</v>
          </cell>
          <cell r="I61">
            <v>-7.5288749999999993</v>
          </cell>
          <cell r="J61">
            <v>-11.754518999999998</v>
          </cell>
          <cell r="K61">
            <v>-11.93314</v>
          </cell>
          <cell r="N61">
            <v>0.74132355070365463</v>
          </cell>
          <cell r="O61" t="e">
            <v>#REF!</v>
          </cell>
          <cell r="P61" t="e">
            <v>#REF!</v>
          </cell>
          <cell r="Q61" t="e">
            <v>#REF!</v>
          </cell>
          <cell r="R61" t="e">
            <v>#REF!</v>
          </cell>
        </row>
        <row r="62">
          <cell r="B62" t="str">
            <v>Changes in cash deposits (increase = +)</v>
          </cell>
          <cell r="G62">
            <v>0.97421999999999997</v>
          </cell>
          <cell r="H62">
            <v>14.391173</v>
          </cell>
          <cell r="I62">
            <v>-5.9282409999999999</v>
          </cell>
          <cell r="J62">
            <v>-2.2984599999999999</v>
          </cell>
          <cell r="K62">
            <v>16.545431000000001</v>
          </cell>
          <cell r="N62">
            <v>0</v>
          </cell>
          <cell r="O62" t="e">
            <v>#REF!</v>
          </cell>
          <cell r="P62" t="e">
            <v>#REF!</v>
          </cell>
          <cell r="Q62" t="e">
            <v>#REF!</v>
          </cell>
          <cell r="R62" t="e">
            <v>#REF!</v>
          </cell>
        </row>
        <row r="64">
          <cell r="B64" t="str">
            <v>Memorandum items</v>
          </cell>
        </row>
        <row r="65">
          <cell r="B65" t="str">
            <v>Surplus/Deficit (priv. receipts as financing)</v>
          </cell>
          <cell r="G65">
            <v>3.1392720000000072</v>
          </cell>
          <cell r="H65">
            <v>8.4874900000000402</v>
          </cell>
          <cell r="I65">
            <v>-3.9612330000000053</v>
          </cell>
          <cell r="J65">
            <v>-5.374457999999926</v>
          </cell>
          <cell r="K65">
            <v>-4.9826559999999063</v>
          </cell>
          <cell r="N65">
            <v>-1.2197111309848603</v>
          </cell>
        </row>
        <row r="66">
          <cell r="B66" t="str">
            <v>Nominal GDP</v>
          </cell>
          <cell r="N66">
            <v>4156.0874020206065</v>
          </cell>
        </row>
        <row r="71">
          <cell r="B71" t="str">
            <v>Nominal GDP, SIT billions</v>
          </cell>
          <cell r="L71">
            <v>3253.7509999999997</v>
          </cell>
          <cell r="M71">
            <v>3637.4369999999999</v>
          </cell>
          <cell r="N71">
            <v>4149.3244154174999</v>
          </cell>
          <cell r="O71">
            <v>4639.5670950990771</v>
          </cell>
          <cell r="P71">
            <v>5115.0067331693544</v>
          </cell>
          <cell r="Q71">
            <v>5580.3598157396355</v>
          </cell>
          <cell r="R71">
            <v>6047.1290125271762</v>
          </cell>
        </row>
        <row r="74">
          <cell r="B74" t="str">
            <v>General government debt, % of GDP</v>
          </cell>
          <cell r="L74">
            <v>24.6</v>
          </cell>
          <cell r="M74">
            <v>25.8</v>
          </cell>
          <cell r="N74">
            <v>23.457707416219549</v>
          </cell>
          <cell r="O74" t="e">
            <v>#REF!</v>
          </cell>
          <cell r="P74" t="e">
            <v>#REF!</v>
          </cell>
          <cell r="Q74" t="e">
            <v>#REF!</v>
          </cell>
          <cell r="R74" t="e">
            <v>#REF!</v>
          </cell>
        </row>
        <row r="75">
          <cell r="B75" t="str">
            <v>Foreign debt, % of total debt</v>
          </cell>
          <cell r="L75">
            <v>38.1431334622824</v>
          </cell>
          <cell r="M75">
            <v>43.996701361802657</v>
          </cell>
          <cell r="N75">
            <v>45.209083988640657</v>
          </cell>
          <cell r="O75" t="e">
            <v>#REF!</v>
          </cell>
          <cell r="P75" t="e">
            <v>#REF!</v>
          </cell>
          <cell r="Q75" t="e">
            <v>#REF!</v>
          </cell>
          <cell r="R75" t="e">
            <v>#REF!</v>
          </cell>
        </row>
        <row r="76">
          <cell r="B76" t="str">
            <v>Domestic debt, % of total debt</v>
          </cell>
          <cell r="L76">
            <v>61.8568665377176</v>
          </cell>
          <cell r="M76">
            <v>56.003298638197343</v>
          </cell>
          <cell r="N76">
            <v>54.79091601135935</v>
          </cell>
          <cell r="O76" t="e">
            <v>#REF!</v>
          </cell>
          <cell r="P76" t="e">
            <v>#REF!</v>
          </cell>
          <cell r="Q76" t="e">
            <v>#REF!</v>
          </cell>
          <cell r="R76" t="e">
            <v>#REF!</v>
          </cell>
        </row>
        <row r="77">
          <cell r="B77" t="str">
            <v xml:space="preserve">General gov't debt stock, SIT billions </v>
          </cell>
          <cell r="L77">
            <v>775.5</v>
          </cell>
          <cell r="M77">
            <v>897.34</v>
          </cell>
          <cell r="N77">
            <v>973.33638111839923</v>
          </cell>
          <cell r="O77" t="e">
            <v>#REF!</v>
          </cell>
          <cell r="P77" t="e">
            <v>#REF!</v>
          </cell>
          <cell r="Q77" t="e">
            <v>#REF!</v>
          </cell>
          <cell r="R77" t="e">
            <v>#REF!</v>
          </cell>
        </row>
        <row r="78">
          <cell r="C78" t="str">
            <v>of which</v>
          </cell>
          <cell r="D78" t="str">
            <v>foreign</v>
          </cell>
          <cell r="L78">
            <v>295.8</v>
          </cell>
          <cell r="M78">
            <v>394.8</v>
          </cell>
          <cell r="N78">
            <v>440.03646203181262</v>
          </cell>
          <cell r="O78" t="e">
            <v>#REF!</v>
          </cell>
          <cell r="P78" t="e">
            <v>#REF!</v>
          </cell>
          <cell r="Q78" t="e">
            <v>#REF!</v>
          </cell>
          <cell r="R78" t="e">
            <v>#REF!</v>
          </cell>
        </row>
        <row r="79">
          <cell r="D79" t="str">
            <v>domestic</v>
          </cell>
          <cell r="L79">
            <v>479.7</v>
          </cell>
          <cell r="M79">
            <v>502.54</v>
          </cell>
          <cell r="N79">
            <v>533.29991908658667</v>
          </cell>
          <cell r="O79" t="e">
            <v>#REF!</v>
          </cell>
          <cell r="P79" t="e">
            <v>#REF!</v>
          </cell>
          <cell r="Q79" t="e">
            <v>#REF!</v>
          </cell>
          <cell r="R79" t="e">
            <v>#REF!</v>
          </cell>
        </row>
        <row r="80">
          <cell r="B80" t="str">
            <v>Interest payments, SIT billion</v>
          </cell>
          <cell r="N80">
            <v>59.175900454015611</v>
          </cell>
          <cell r="O80">
            <v>59.180887062527205</v>
          </cell>
          <cell r="P80" t="e">
            <v>#REF!</v>
          </cell>
          <cell r="Q80" t="e">
            <v>#REF!</v>
          </cell>
          <cell r="R80" t="e">
            <v>#REF!</v>
          </cell>
        </row>
        <row r="81">
          <cell r="C81" t="str">
            <v>of which</v>
          </cell>
          <cell r="D81" t="str">
            <v>foreign</v>
          </cell>
          <cell r="N81">
            <v>26.017781999999997</v>
          </cell>
          <cell r="O81">
            <v>26.996236945651699</v>
          </cell>
          <cell r="P81" t="e">
            <v>#REF!</v>
          </cell>
          <cell r="Q81" t="e">
            <v>#REF!</v>
          </cell>
          <cell r="R81" t="e">
            <v>#REF!</v>
          </cell>
        </row>
        <row r="82">
          <cell r="D82" t="str">
            <v>domestic</v>
          </cell>
          <cell r="N82">
            <v>33.158118454015614</v>
          </cell>
          <cell r="O82">
            <v>32.184650116875503</v>
          </cell>
          <cell r="P82" t="e">
            <v>#REF!</v>
          </cell>
          <cell r="Q82" t="e">
            <v>#REF!</v>
          </cell>
          <cell r="R82" t="e">
            <v>#REF!</v>
          </cell>
        </row>
        <row r="83">
          <cell r="B83" t="str">
            <v>Nominal wage bill, % of GDP</v>
          </cell>
          <cell r="L83">
            <v>45.565185321777605</v>
          </cell>
          <cell r="M83">
            <v>45.257601583548691</v>
          </cell>
          <cell r="N83">
            <v>44.825548107810754</v>
          </cell>
          <cell r="O83">
            <v>44.173582817185597</v>
          </cell>
          <cell r="P83">
            <v>43.95381374844338</v>
          </cell>
          <cell r="Q83">
            <v>43.735138058152629</v>
          </cell>
          <cell r="R83">
            <v>43.517550306619533</v>
          </cell>
        </row>
        <row r="84">
          <cell r="B84" t="str">
            <v>Net operating surplus (profit), % of GDP</v>
          </cell>
          <cell r="L84">
            <v>6</v>
          </cell>
          <cell r="M84">
            <v>6.3</v>
          </cell>
          <cell r="N84">
            <v>6.2121371741570908</v>
          </cell>
          <cell r="O84">
            <v>6.3308984459332693</v>
          </cell>
          <cell r="P84">
            <v>6.3870274424682503</v>
          </cell>
          <cell r="Q84">
            <v>6.4244467734915682</v>
          </cell>
          <cell r="R84">
            <v>6.4244467734915682</v>
          </cell>
        </row>
        <row r="85">
          <cell r="B85" t="str">
            <v>Percentage of GDP not related to wages</v>
          </cell>
          <cell r="L85">
            <v>54.434814678222395</v>
          </cell>
          <cell r="M85">
            <v>54.742398416451309</v>
          </cell>
          <cell r="N85">
            <v>55.174451892189246</v>
          </cell>
          <cell r="O85">
            <v>55.826417182814403</v>
          </cell>
          <cell r="P85">
            <v>56.04618625155662</v>
          </cell>
          <cell r="Q85">
            <v>56.264861941847371</v>
          </cell>
          <cell r="R85">
            <v>56.482449693380467</v>
          </cell>
        </row>
        <row r="86">
          <cell r="B86" t="str">
            <v>Nominal GDP not related to wages, SIT bn</v>
          </cell>
          <cell r="L86">
            <v>1771.1733269408078</v>
          </cell>
          <cell r="M86">
            <v>1991.2202546874139</v>
          </cell>
          <cell r="N86">
            <v>2289.3670034353913</v>
          </cell>
          <cell r="O86">
            <v>2590.1040819865943</v>
          </cell>
          <cell r="P86">
            <v>2866.7662004517583</v>
          </cell>
          <cell r="Q86">
            <v>3139.7817461842346</v>
          </cell>
          <cell r="R86">
            <v>3415.5666023944773</v>
          </cell>
        </row>
        <row r="87">
          <cell r="B87" t="str">
            <v>POLICY VARIABLES</v>
          </cell>
        </row>
        <row r="88">
          <cell r="B88" t="str">
            <v>Implicit tax rate on wages</v>
          </cell>
          <cell r="N88">
            <v>44.295933960357772</v>
          </cell>
          <cell r="O88">
            <v>44.295933960357772</v>
          </cell>
          <cell r="P88">
            <v>44.295933960357772</v>
          </cell>
          <cell r="Q88">
            <v>44.295933960357772</v>
          </cell>
          <cell r="R88">
            <v>44.295933960357772</v>
          </cell>
        </row>
        <row r="89">
          <cell r="C89" t="str">
            <v>of which:</v>
          </cell>
          <cell r="D89" t="str">
            <v>Soc. Security</v>
          </cell>
          <cell r="N89">
            <v>30.042781021673864</v>
          </cell>
          <cell r="O89">
            <v>30.042781021673864</v>
          </cell>
          <cell r="P89">
            <v>30.042781021673864</v>
          </cell>
          <cell r="Q89">
            <v>30.042781021673864</v>
          </cell>
          <cell r="R89">
            <v>30.042781021673864</v>
          </cell>
        </row>
        <row r="90">
          <cell r="D90" t="str">
            <v>income tax</v>
          </cell>
          <cell r="N90">
            <v>14.253152938683908</v>
          </cell>
          <cell r="O90">
            <v>14.253152938683908</v>
          </cell>
          <cell r="P90">
            <v>14.253152938683908</v>
          </cell>
          <cell r="Q90">
            <v>14.253152938683908</v>
          </cell>
          <cell r="R90">
            <v>14.253152938683908</v>
          </cell>
        </row>
        <row r="91">
          <cell r="B91" t="str">
            <v>Implicit tax rate on profits</v>
          </cell>
          <cell r="N91">
            <v>20.274520711926051</v>
          </cell>
          <cell r="O91">
            <v>20.274520711926051</v>
          </cell>
          <cell r="P91">
            <v>20.274520711926051</v>
          </cell>
          <cell r="Q91">
            <v>20.274520711926051</v>
          </cell>
          <cell r="R91">
            <v>20.274520711926051</v>
          </cell>
        </row>
        <row r="94">
          <cell r="B94" t="str">
            <v>Consolidation items</v>
          </cell>
        </row>
        <row r="95">
          <cell r="C95" t="str">
            <v>State to Pension Fund</v>
          </cell>
          <cell r="N95">
            <v>3.8387211094747178</v>
          </cell>
        </row>
        <row r="96">
          <cell r="C96" t="str">
            <v>State to Health Fund</v>
          </cell>
          <cell r="N96">
            <v>4.4240622366470306E-2</v>
          </cell>
        </row>
        <row r="97">
          <cell r="C97" t="str">
            <v>Local to Pension Fund</v>
          </cell>
          <cell r="N97">
            <v>0</v>
          </cell>
        </row>
        <row r="98">
          <cell r="C98" t="str">
            <v>Local to Health Fund</v>
          </cell>
          <cell r="N98">
            <v>5.1744893267550322E-2</v>
          </cell>
        </row>
        <row r="99">
          <cell r="C99" t="str">
            <v>Pension to health</v>
          </cell>
          <cell r="N99">
            <v>1.0887466930051199</v>
          </cell>
        </row>
        <row r="101">
          <cell r="B101" t="str">
            <v xml:space="preserve">   Source:  Ministry of Finance of the Republic of Slovenia, and staff estimates.</v>
          </cell>
        </row>
        <row r="103">
          <cell r="B103" t="str">
            <v>1/  Revenue minus expenditure.</v>
          </cell>
        </row>
        <row r="104">
          <cell r="B104" t="str">
            <v xml:space="preserve">2/  Privatization revenues consist in receipts from the sale of socially-owned capital (accounted for in repayment of loans </v>
          </cell>
        </row>
        <row r="105">
          <cell r="B105" t="str">
            <v xml:space="preserve">     and sale of equity in the authorities' accounts).</v>
          </cell>
        </row>
        <row r="106">
          <cell r="B106" t="str">
            <v>3/  Including net lending and privatization receipts.</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s>
    <sheetDataSet>
      <sheetData sheetId="0" refreshError="1"/>
      <sheetData sheetId="1" refreshError="1">
        <row r="1">
          <cell r="A1">
            <v>1</v>
          </cell>
          <cell r="B1">
            <v>2</v>
          </cell>
          <cell r="C1">
            <v>3</v>
          </cell>
          <cell r="D1">
            <v>4</v>
          </cell>
        </row>
        <row r="2">
          <cell r="A2" t="str">
            <v xml:space="preserve"> </v>
          </cell>
          <cell r="B2" t="str">
            <v xml:space="preserve">A.    BILANCA PRIHODKOV IN ODHODKOV </v>
          </cell>
        </row>
        <row r="4">
          <cell r="B4" t="str">
            <v xml:space="preserve">I.    P R I H O D K I   P R O R A Č U N A </v>
          </cell>
        </row>
        <row r="5">
          <cell r="A5" t="str">
            <v xml:space="preserve"> </v>
          </cell>
          <cell r="Q5" t="str">
            <v xml:space="preserve"> - V  TISOČIH   TOLARJEV</v>
          </cell>
          <cell r="X5" t="str">
            <v>- V TISOČ TOLARJIH</v>
          </cell>
        </row>
        <row r="6">
          <cell r="A6" t="str">
            <v xml:space="preserve"> </v>
          </cell>
          <cell r="B6" t="str">
            <v xml:space="preserve"> </v>
          </cell>
          <cell r="D6" t="str">
            <v>O C E N A</v>
          </cell>
          <cell r="E6" t="str">
            <v xml:space="preserve"> </v>
          </cell>
          <cell r="F6" t="str">
            <v>RAZLIKA</v>
          </cell>
          <cell r="G6" t="str">
            <v>NOMINALNI</v>
          </cell>
          <cell r="H6" t="str">
            <v>REALNE</v>
          </cell>
          <cell r="I6" t="str">
            <v xml:space="preserve"> </v>
          </cell>
          <cell r="L6" t="str">
            <v xml:space="preserve"> </v>
          </cell>
          <cell r="M6" t="str">
            <v xml:space="preserve"> </v>
          </cell>
          <cell r="N6" t="str">
            <v xml:space="preserve"> </v>
          </cell>
          <cell r="O6" t="str">
            <v xml:space="preserve"> </v>
          </cell>
          <cell r="P6" t="str">
            <v xml:space="preserve"> </v>
          </cell>
          <cell r="Q6" t="str">
            <v xml:space="preserve"> </v>
          </cell>
          <cell r="R6" t="str">
            <v xml:space="preserve"> </v>
          </cell>
          <cell r="S6" t="str">
            <v xml:space="preserve"> </v>
          </cell>
          <cell r="T6" t="str">
            <v xml:space="preserve"> </v>
          </cell>
          <cell r="U6" t="str">
            <v xml:space="preserve"> </v>
          </cell>
          <cell r="Y6" t="str">
            <v xml:space="preserve"> </v>
          </cell>
          <cell r="Z6" t="str">
            <v xml:space="preserve"> </v>
          </cell>
          <cell r="AA6" t="str">
            <v>NOMINALNI</v>
          </cell>
          <cell r="AB6" t="str">
            <v>REALNE</v>
          </cell>
        </row>
        <row r="7">
          <cell r="A7" t="str">
            <v xml:space="preserve"> </v>
          </cell>
          <cell r="B7" t="str">
            <v xml:space="preserve"> </v>
          </cell>
          <cell r="C7" t="str">
            <v xml:space="preserve"> </v>
          </cell>
          <cell r="D7" t="str">
            <v>REALIZACIJE</v>
          </cell>
          <cell r="E7" t="str">
            <v>SPREJETI</v>
          </cell>
          <cell r="F7" t="str">
            <v xml:space="preserve">OCENA </v>
          </cell>
          <cell r="G7" t="str">
            <v>INDEKSI</v>
          </cell>
          <cell r="H7" t="str">
            <v>STOPNJE</v>
          </cell>
          <cell r="I7" t="str">
            <v>PROJEKCIJE</v>
          </cell>
          <cell r="J7" t="str">
            <v>PROJEKCIJE</v>
          </cell>
          <cell r="K7" t="str">
            <v>PROJEKCIJE</v>
          </cell>
          <cell r="L7" t="str">
            <v>SKUPAJ</v>
          </cell>
          <cell r="M7" t="str">
            <v>INDEKSI</v>
          </cell>
          <cell r="N7" t="str">
            <v>PROJEKCIJE</v>
          </cell>
          <cell r="O7" t="str">
            <v>PROJEKCIJE</v>
          </cell>
          <cell r="P7" t="str">
            <v>PROJEKCIJE</v>
          </cell>
          <cell r="Q7" t="str">
            <v>SKUPAJ</v>
          </cell>
          <cell r="R7" t="str">
            <v>PROJEKCIJE</v>
          </cell>
          <cell r="S7" t="str">
            <v>PROJEKCIJE</v>
          </cell>
          <cell r="T7" t="str">
            <v>PROJEKCIJE</v>
          </cell>
          <cell r="U7" t="str">
            <v>PROJEKCIJE</v>
          </cell>
          <cell r="V7" t="str">
            <v>PROJEKCIJE</v>
          </cell>
          <cell r="W7" t="str">
            <v>PROJEKCIJE</v>
          </cell>
          <cell r="X7" t="str">
            <v>PROJEKCIJE</v>
          </cell>
          <cell r="Y7" t="str">
            <v>PROJEKCIJE</v>
          </cell>
          <cell r="Z7" t="str">
            <v>PREDLOG</v>
          </cell>
          <cell r="AA7" t="str">
            <v>INDEKSI</v>
          </cell>
          <cell r="AB7" t="str">
            <v>STOPNJE</v>
          </cell>
        </row>
        <row r="8">
          <cell r="A8" t="str">
            <v>KONTO</v>
          </cell>
          <cell r="B8" t="str">
            <v xml:space="preserve"> </v>
          </cell>
          <cell r="C8" t="str">
            <v xml:space="preserve"> </v>
          </cell>
          <cell r="D8" t="str">
            <v>JANUAR -</v>
          </cell>
          <cell r="E8" t="str">
            <v>PRORAČUN</v>
          </cell>
          <cell r="F8">
            <v>2000</v>
          </cell>
          <cell r="G8" t="str">
            <v>RASTI</v>
          </cell>
          <cell r="H8" t="str">
            <v>RASTI</v>
          </cell>
          <cell r="I8" t="str">
            <v>JANUAR</v>
          </cell>
          <cell r="J8" t="str">
            <v>FEBRUAR</v>
          </cell>
          <cell r="K8" t="str">
            <v>MAREC</v>
          </cell>
          <cell r="L8" t="str">
            <v>JANUAR -</v>
          </cell>
          <cell r="M8" t="str">
            <v>RASTI</v>
          </cell>
          <cell r="N8" t="str">
            <v>APRIL</v>
          </cell>
          <cell r="O8" t="str">
            <v>MAJ</v>
          </cell>
          <cell r="P8" t="str">
            <v>JUNIJ</v>
          </cell>
          <cell r="Q8" t="str">
            <v>JANUAR -</v>
          </cell>
          <cell r="R8" t="str">
            <v>JULIJ</v>
          </cell>
          <cell r="S8" t="str">
            <v>AVGUST</v>
          </cell>
          <cell r="T8" t="str">
            <v>SEPTEMBER</v>
          </cell>
          <cell r="U8" t="str">
            <v>OKTOBER</v>
          </cell>
          <cell r="V8" t="str">
            <v>NOVEMBER</v>
          </cell>
          <cell r="W8" t="str">
            <v>DECEMBER</v>
          </cell>
          <cell r="X8" t="str">
            <v>JANUAR</v>
          </cell>
          <cell r="Y8" t="str">
            <v>JANUAR -</v>
          </cell>
          <cell r="Z8" t="str">
            <v>PRORAČUNA</v>
          </cell>
          <cell r="AA8" t="str">
            <v>RASTI</v>
          </cell>
          <cell r="AB8" t="str">
            <v>RASTI</v>
          </cell>
        </row>
        <row r="9">
          <cell r="A9" t="str">
            <v xml:space="preserve"> </v>
          </cell>
          <cell r="B9" t="str">
            <v xml:space="preserve"> </v>
          </cell>
          <cell r="C9" t="str">
            <v xml:space="preserve"> </v>
          </cell>
          <cell r="D9" t="str">
            <v>DECEMBER</v>
          </cell>
          <cell r="E9" t="str">
            <v>ZA LETO</v>
          </cell>
          <cell r="F9" t="str">
            <v>MINUS</v>
          </cell>
          <cell r="G9" t="str">
            <v>I.XII.2000/</v>
          </cell>
          <cell r="H9" t="str">
            <v>I.XII.2000/</v>
          </cell>
          <cell r="I9">
            <v>2001</v>
          </cell>
          <cell r="J9">
            <v>2001</v>
          </cell>
          <cell r="K9">
            <v>2001</v>
          </cell>
          <cell r="L9" t="str">
            <v>MAREC</v>
          </cell>
          <cell r="M9" t="str">
            <v>I.-III.2001/</v>
          </cell>
          <cell r="N9">
            <v>2001</v>
          </cell>
          <cell r="O9">
            <v>2001</v>
          </cell>
          <cell r="P9">
            <v>2001</v>
          </cell>
          <cell r="Q9" t="str">
            <v>JUNIJ</v>
          </cell>
          <cell r="R9">
            <v>2001</v>
          </cell>
          <cell r="S9">
            <v>2001</v>
          </cell>
          <cell r="T9">
            <v>2001</v>
          </cell>
          <cell r="U9">
            <v>2001</v>
          </cell>
          <cell r="V9">
            <v>2001</v>
          </cell>
          <cell r="W9">
            <v>2001</v>
          </cell>
          <cell r="X9">
            <v>2002</v>
          </cell>
          <cell r="Y9" t="str">
            <v>DECEMBER</v>
          </cell>
          <cell r="Z9" t="str">
            <v>ZA LETO</v>
          </cell>
          <cell r="AA9" t="str">
            <v>I.XII.2001/</v>
          </cell>
          <cell r="AB9" t="str">
            <v>I.XII.2001/</v>
          </cell>
        </row>
        <row r="10">
          <cell r="C10" t="str">
            <v xml:space="preserve"> </v>
          </cell>
          <cell r="D10" t="str">
            <v>2 0 0 0</v>
          </cell>
          <cell r="E10" t="str">
            <v>2 0 0 0</v>
          </cell>
          <cell r="F10" t="str">
            <v>SPR.PROR.</v>
          </cell>
          <cell r="G10" t="str">
            <v>I.-XII.1999</v>
          </cell>
          <cell r="H10" t="str">
            <v>I.-XII.1999</v>
          </cell>
          <cell r="I10" t="str">
            <v xml:space="preserve"> </v>
          </cell>
          <cell r="J10" t="str">
            <v xml:space="preserve"> </v>
          </cell>
          <cell r="K10" t="str">
            <v xml:space="preserve"> </v>
          </cell>
          <cell r="L10" t="str">
            <v>2 0 0 1</v>
          </cell>
          <cell r="M10" t="str">
            <v>I.-III.2000</v>
          </cell>
          <cell r="N10" t="str">
            <v xml:space="preserve"> </v>
          </cell>
          <cell r="O10" t="str">
            <v xml:space="preserve"> </v>
          </cell>
          <cell r="P10" t="str">
            <v xml:space="preserve"> </v>
          </cell>
          <cell r="Q10" t="str">
            <v>2 0 0 1</v>
          </cell>
          <cell r="R10" t="str">
            <v xml:space="preserve"> </v>
          </cell>
          <cell r="S10" t="str">
            <v xml:space="preserve"> </v>
          </cell>
          <cell r="T10" t="str">
            <v xml:space="preserve"> </v>
          </cell>
          <cell r="U10" t="str">
            <v xml:space="preserve"> </v>
          </cell>
          <cell r="V10" t="str">
            <v xml:space="preserve"> </v>
          </cell>
          <cell r="W10" t="str">
            <v xml:space="preserve"> </v>
          </cell>
          <cell r="X10" t="str">
            <v>ZA LETO 2001</v>
          </cell>
          <cell r="Y10" t="str">
            <v>2 0 0 1</v>
          </cell>
          <cell r="Z10" t="str">
            <v>2 0 0 1</v>
          </cell>
          <cell r="AA10" t="str">
            <v>I.-XII.2000</v>
          </cell>
          <cell r="AB10" t="str">
            <v>I.-XII.2000</v>
          </cell>
        </row>
        <row r="11">
          <cell r="A11" t="str">
            <v xml:space="preserve"> </v>
          </cell>
          <cell r="D11" t="str">
            <v xml:space="preserve"> </v>
          </cell>
          <cell r="E11" t="str">
            <v>(2)</v>
          </cell>
          <cell r="F11" t="str">
            <v>(3=1-2)</v>
          </cell>
          <cell r="G11" t="str">
            <v xml:space="preserve"> </v>
          </cell>
          <cell r="H11">
            <v>108.9</v>
          </cell>
          <cell r="I11" t="str">
            <v xml:space="preserve"> </v>
          </cell>
          <cell r="J11" t="str">
            <v xml:space="preserve"> </v>
          </cell>
          <cell r="K11" t="str">
            <v xml:space="preserve"> </v>
          </cell>
          <cell r="L11" t="str">
            <v xml:space="preserve"> </v>
          </cell>
          <cell r="N11" t="str">
            <v xml:space="preserve"> </v>
          </cell>
          <cell r="O11" t="str">
            <v xml:space="preserve"> </v>
          </cell>
          <cell r="P11" t="str">
            <v xml:space="preserve"> </v>
          </cell>
          <cell r="Q11" t="str">
            <v xml:space="preserve"> </v>
          </cell>
          <cell r="R11" t="str">
            <v xml:space="preserve"> </v>
          </cell>
          <cell r="S11" t="str">
            <v xml:space="preserve"> </v>
          </cell>
          <cell r="T11" t="str">
            <v xml:space="preserve"> </v>
          </cell>
          <cell r="U11" t="str">
            <v xml:space="preserve"> </v>
          </cell>
          <cell r="V11" t="str">
            <v xml:space="preserve"> </v>
          </cell>
          <cell r="W11" t="str">
            <v xml:space="preserve"> </v>
          </cell>
          <cell r="X11" t="str">
            <v xml:space="preserve"> </v>
          </cell>
          <cell r="Y11" t="str">
            <v xml:space="preserve"> </v>
          </cell>
          <cell r="Z11" t="str">
            <v xml:space="preserve"> </v>
          </cell>
          <cell r="AA11" t="str">
            <v xml:space="preserve"> </v>
          </cell>
          <cell r="AB11">
            <v>107.8</v>
          </cell>
        </row>
        <row r="12">
          <cell r="A12" t="str">
            <v xml:space="preserve"> </v>
          </cell>
          <cell r="B12" t="str">
            <v>I.</v>
          </cell>
          <cell r="C12" t="str">
            <v xml:space="preserve">S K U P A J    P R I H O D K I  </v>
          </cell>
          <cell r="D12">
            <v>990790467.71345019</v>
          </cell>
          <cell r="E12">
            <v>1021315000.3696719</v>
          </cell>
          <cell r="F12">
            <v>-30524532.656221747</v>
          </cell>
          <cell r="G12">
            <v>105.05845923225441</v>
          </cell>
          <cell r="H12">
            <v>-3.5275856453127545</v>
          </cell>
          <cell r="I12">
            <v>35925387.887083814</v>
          </cell>
          <cell r="J12">
            <v>61798353.088627823</v>
          </cell>
          <cell r="K12">
            <v>85459043.183150321</v>
          </cell>
          <cell r="L12">
            <v>183182784.15886196</v>
          </cell>
          <cell r="M12">
            <v>95.567986235900264</v>
          </cell>
          <cell r="N12">
            <v>104202194.74316141</v>
          </cell>
          <cell r="O12">
            <v>91311285.415827885</v>
          </cell>
          <cell r="P12">
            <v>71218905.009697124</v>
          </cell>
          <cell r="Q12">
            <v>449915169.32754838</v>
          </cell>
          <cell r="R12">
            <v>115240544.54694641</v>
          </cell>
          <cell r="S12">
            <v>88973428.31712915</v>
          </cell>
          <cell r="T12">
            <v>55926230.869703755</v>
          </cell>
          <cell r="U12">
            <v>101756369.31297135</v>
          </cell>
          <cell r="V12">
            <v>106382342.02322105</v>
          </cell>
          <cell r="W12">
            <v>97999370.69433786</v>
          </cell>
          <cell r="X12">
            <v>60072807.423999995</v>
          </cell>
          <cell r="Y12">
            <v>1076266262.5158579</v>
          </cell>
          <cell r="Z12" t="e">
            <v>#VALUE!</v>
          </cell>
          <cell r="AA12">
            <v>108.62703039520242</v>
          </cell>
          <cell r="AB12">
            <v>0.76718960593917984</v>
          </cell>
        </row>
        <row r="13">
          <cell r="C13" t="str">
            <v xml:space="preserve">                            - dinamizirani sprejeti proračun(18/4-00)</v>
          </cell>
          <cell r="D13">
            <v>523920362</v>
          </cell>
          <cell r="I13">
            <v>33803833</v>
          </cell>
          <cell r="J13">
            <v>33803833</v>
          </cell>
          <cell r="K13">
            <v>33803833</v>
          </cell>
          <cell r="L13">
            <v>101411499</v>
          </cell>
          <cell r="N13">
            <v>33803833</v>
          </cell>
          <cell r="O13">
            <v>33803833</v>
          </cell>
          <cell r="P13">
            <v>33803833</v>
          </cell>
          <cell r="Q13">
            <v>202822998</v>
          </cell>
          <cell r="R13">
            <v>33803833</v>
          </cell>
          <cell r="S13">
            <v>33803833</v>
          </cell>
          <cell r="T13">
            <v>33803833</v>
          </cell>
          <cell r="U13">
            <v>33803833</v>
          </cell>
          <cell r="V13">
            <v>106939268</v>
          </cell>
          <cell r="W13">
            <v>74418199</v>
          </cell>
          <cell r="X13">
            <v>77660000</v>
          </cell>
          <cell r="Y13">
            <v>597055797</v>
          </cell>
        </row>
        <row r="15">
          <cell r="B15" t="str">
            <v xml:space="preserve">   </v>
          </cell>
          <cell r="C15" t="str">
            <v>TEKOČI PRIHODKI  (70+71)</v>
          </cell>
          <cell r="D15">
            <v>983553694.50667</v>
          </cell>
          <cell r="E15">
            <v>1007523500.3696719</v>
          </cell>
          <cell r="F15">
            <v>-23969805.863001943</v>
          </cell>
          <cell r="G15">
            <v>104.70210541350727</v>
          </cell>
          <cell r="H15">
            <v>-3.8548159655580605</v>
          </cell>
          <cell r="I15">
            <v>35565279.90439859</v>
          </cell>
          <cell r="J15">
            <v>61508809.795108341</v>
          </cell>
          <cell r="K15">
            <v>84943814.379380643</v>
          </cell>
          <cell r="L15">
            <v>182017904.07888758</v>
          </cell>
          <cell r="M15">
            <v>95.497047994211528</v>
          </cell>
          <cell r="N15">
            <v>101522623.86107793</v>
          </cell>
          <cell r="O15">
            <v>90902297.496378541</v>
          </cell>
          <cell r="P15">
            <v>70483688.328515068</v>
          </cell>
          <cell r="Q15">
            <v>444926513.76485908</v>
          </cell>
          <cell r="R15">
            <v>113775167.67754534</v>
          </cell>
          <cell r="S15">
            <v>88779029.630081981</v>
          </cell>
          <cell r="T15">
            <v>55664460.27487801</v>
          </cell>
          <cell r="U15">
            <v>101426853.51469508</v>
          </cell>
          <cell r="V15">
            <v>106073103.70922105</v>
          </cell>
          <cell r="W15">
            <v>97770083.328337863</v>
          </cell>
          <cell r="X15">
            <v>60072807.423999995</v>
          </cell>
          <cell r="Y15">
            <v>1068488019.3236184</v>
          </cell>
          <cell r="Z15" t="e">
            <v>#VALUE!</v>
          </cell>
          <cell r="AA15">
            <v>108.63545379284551</v>
          </cell>
          <cell r="AB15">
            <v>0.77500351840956228</v>
          </cell>
        </row>
        <row r="16">
          <cell r="C16" t="str">
            <v xml:space="preserve">                                 - dinamizirani sprejeti proračun</v>
          </cell>
          <cell r="D16">
            <v>515268935</v>
          </cell>
          <cell r="I16">
            <v>33652316</v>
          </cell>
          <cell r="J16">
            <v>33652316</v>
          </cell>
          <cell r="K16">
            <v>33652316</v>
          </cell>
          <cell r="L16">
            <v>100956948</v>
          </cell>
          <cell r="N16">
            <v>33652316</v>
          </cell>
          <cell r="O16">
            <v>33652316</v>
          </cell>
          <cell r="P16">
            <v>33652316</v>
          </cell>
          <cell r="Q16">
            <v>201913896</v>
          </cell>
          <cell r="R16">
            <v>33652316</v>
          </cell>
          <cell r="S16">
            <v>33652316</v>
          </cell>
          <cell r="T16">
            <v>33652316</v>
          </cell>
          <cell r="U16">
            <v>33652316</v>
          </cell>
          <cell r="V16">
            <v>105139268</v>
          </cell>
          <cell r="W16">
            <v>67433459</v>
          </cell>
          <cell r="X16">
            <v>77660000</v>
          </cell>
          <cell r="Y16">
            <v>586755887</v>
          </cell>
        </row>
        <row r="18">
          <cell r="A18">
            <v>70</v>
          </cell>
          <cell r="C18" t="str">
            <v xml:space="preserve">DAVČNI PRIHODKI  </v>
          </cell>
          <cell r="D18">
            <v>928496038.15131009</v>
          </cell>
          <cell r="E18">
            <v>959392700.36967194</v>
          </cell>
          <cell r="F18">
            <v>-30896662.218361855</v>
          </cell>
          <cell r="G18">
            <v>103.73616095178892</v>
          </cell>
          <cell r="H18">
            <v>-4.7418173078155093</v>
          </cell>
          <cell r="I18">
            <v>32150107.983345952</v>
          </cell>
          <cell r="J18">
            <v>57779874.422229975</v>
          </cell>
          <cell r="K18">
            <v>80131441.88651374</v>
          </cell>
          <cell r="L18">
            <v>170061424.29208967</v>
          </cell>
          <cell r="M18">
            <v>94.427178168820248</v>
          </cell>
          <cell r="N18">
            <v>97615374.674407929</v>
          </cell>
          <cell r="O18">
            <v>86220085.056052521</v>
          </cell>
          <cell r="P18">
            <v>64109966.825153477</v>
          </cell>
          <cell r="Q18">
            <v>418006850.84770358</v>
          </cell>
          <cell r="R18">
            <v>108041517.7579647</v>
          </cell>
          <cell r="S18">
            <v>83491637.233454213</v>
          </cell>
          <cell r="T18">
            <v>51277912.92047786</v>
          </cell>
          <cell r="U18">
            <v>95865043.063451111</v>
          </cell>
          <cell r="V18">
            <v>101621666.89295988</v>
          </cell>
          <cell r="W18">
            <v>90983828.765571862</v>
          </cell>
          <cell r="X18">
            <v>60072807.423999995</v>
          </cell>
          <cell r="Y18">
            <v>1009361264.9055831</v>
          </cell>
          <cell r="Z18" t="e">
            <v>#VALUE!</v>
          </cell>
          <cell r="AA18">
            <v>108.70926998410036</v>
          </cell>
          <cell r="AB18">
            <v>0.84347864944373896</v>
          </cell>
        </row>
        <row r="19">
          <cell r="C19" t="str">
            <v xml:space="preserve">                                 - dinamizirani sprejeti proračun</v>
          </cell>
          <cell r="D19">
            <v>478992604</v>
          </cell>
          <cell r="I19">
            <v>30886327</v>
          </cell>
          <cell r="J19">
            <v>30886327</v>
          </cell>
          <cell r="K19">
            <v>30886327</v>
          </cell>
          <cell r="L19">
            <v>92658981</v>
          </cell>
          <cell r="N19">
            <v>30886327</v>
          </cell>
          <cell r="O19">
            <v>30886327</v>
          </cell>
          <cell r="P19">
            <v>30886327</v>
          </cell>
          <cell r="Q19">
            <v>185317962</v>
          </cell>
          <cell r="R19">
            <v>30886327</v>
          </cell>
          <cell r="S19">
            <v>30886327</v>
          </cell>
          <cell r="T19">
            <v>30886327</v>
          </cell>
          <cell r="U19">
            <v>30886327</v>
          </cell>
          <cell r="V19">
            <v>100789713</v>
          </cell>
          <cell r="W19">
            <v>61583007</v>
          </cell>
          <cell r="X19">
            <v>77660000</v>
          </cell>
          <cell r="Y19">
            <v>548895990</v>
          </cell>
        </row>
        <row r="21">
          <cell r="A21">
            <v>700</v>
          </cell>
          <cell r="C21" t="str">
            <v>DAVKI NA DOHODEK IN DOBIČEK</v>
          </cell>
          <cell r="D21">
            <v>220558052.54217997</v>
          </cell>
          <cell r="E21">
            <v>216550000</v>
          </cell>
          <cell r="F21">
            <v>4008052.5421799719</v>
          </cell>
          <cell r="G21">
            <v>114.41542927712318</v>
          </cell>
          <cell r="H21">
            <v>5.0646733490570881</v>
          </cell>
          <cell r="I21">
            <v>18040872.096996766</v>
          </cell>
          <cell r="J21">
            <v>16667029.512734</v>
          </cell>
          <cell r="K21">
            <v>21307161.094293881</v>
          </cell>
          <cell r="L21">
            <v>56015062.704024643</v>
          </cell>
          <cell r="M21">
            <v>111.88892329309232</v>
          </cell>
          <cell r="N21">
            <v>25362732.220052101</v>
          </cell>
          <cell r="O21">
            <v>24468572.112188525</v>
          </cell>
          <cell r="P21">
            <v>21102508.39843997</v>
          </cell>
          <cell r="Q21">
            <v>126948875.43470523</v>
          </cell>
          <cell r="R21">
            <v>17798292.407414716</v>
          </cell>
          <cell r="S21">
            <v>19894430.209441021</v>
          </cell>
          <cell r="T21">
            <v>18039535.327568993</v>
          </cell>
          <cell r="U21">
            <v>21374029.555793747</v>
          </cell>
          <cell r="V21">
            <v>21480424.410168886</v>
          </cell>
          <cell r="W21">
            <v>23033583.522588298</v>
          </cell>
          <cell r="X21">
            <v>0</v>
          </cell>
          <cell r="Y21">
            <v>248569170.86768091</v>
          </cell>
          <cell r="Z21" t="e">
            <v>#VALUE!</v>
          </cell>
          <cell r="AA21">
            <v>112.70011137777163</v>
          </cell>
          <cell r="AB21">
            <v>4.5455578643521761</v>
          </cell>
        </row>
        <row r="22">
          <cell r="C22" t="str">
            <v xml:space="preserve">                                 - dinamizirani sprejeti proračun</v>
          </cell>
          <cell r="D22">
            <v>197904276</v>
          </cell>
          <cell r="I22">
            <v>15961658</v>
          </cell>
          <cell r="J22">
            <v>15961658</v>
          </cell>
          <cell r="K22">
            <v>15961658</v>
          </cell>
          <cell r="L22">
            <v>47884974</v>
          </cell>
          <cell r="N22">
            <v>15961658</v>
          </cell>
          <cell r="O22">
            <v>15961658</v>
          </cell>
          <cell r="P22">
            <v>15961658</v>
          </cell>
          <cell r="Q22">
            <v>95769948</v>
          </cell>
          <cell r="R22">
            <v>15961658</v>
          </cell>
          <cell r="S22">
            <v>15961658</v>
          </cell>
          <cell r="T22">
            <v>15961658</v>
          </cell>
          <cell r="U22">
            <v>15961658</v>
          </cell>
          <cell r="V22">
            <v>18612598</v>
          </cell>
          <cell r="W22">
            <v>22326038</v>
          </cell>
          <cell r="X22">
            <v>0</v>
          </cell>
          <cell r="Y22">
            <v>200555216</v>
          </cell>
        </row>
        <row r="23">
          <cell r="I23" t="str">
            <v xml:space="preserve"> </v>
          </cell>
          <cell r="V23" t="str">
            <v xml:space="preserve"> </v>
          </cell>
          <cell r="W23" t="str">
            <v xml:space="preserve"> </v>
          </cell>
        </row>
        <row r="24">
          <cell r="A24">
            <v>7000</v>
          </cell>
          <cell r="C24" t="str">
            <v xml:space="preserve">Dohodnina   </v>
          </cell>
          <cell r="D24">
            <v>168763223.20554003</v>
          </cell>
          <cell r="E24">
            <v>170350000</v>
          </cell>
          <cell r="F24">
            <v>-1586776.7944599688</v>
          </cell>
          <cell r="G24">
            <v>112.06628558168592</v>
          </cell>
          <cell r="H24">
            <v>2.9075166039356475</v>
          </cell>
          <cell r="I24">
            <v>14417521.071517657</v>
          </cell>
          <cell r="J24">
            <v>13043678.487254893</v>
          </cell>
          <cell r="K24">
            <v>14849127.636341188</v>
          </cell>
          <cell r="L24">
            <v>42310327.195113733</v>
          </cell>
          <cell r="M24">
            <v>108.44843063157381</v>
          </cell>
          <cell r="N24">
            <v>16241506.394408165</v>
          </cell>
          <cell r="O24">
            <v>16618265.218314463</v>
          </cell>
          <cell r="P24">
            <v>17002508.39843997</v>
          </cell>
          <cell r="Q24">
            <v>92172607.206276342</v>
          </cell>
          <cell r="R24">
            <v>13698292.407414716</v>
          </cell>
          <cell r="S24">
            <v>15794430.209441021</v>
          </cell>
          <cell r="T24">
            <v>13939535.327568993</v>
          </cell>
          <cell r="U24">
            <v>17224029.555793747</v>
          </cell>
          <cell r="V24">
            <v>17330424.410168886</v>
          </cell>
          <cell r="W24">
            <v>18883583.522588298</v>
          </cell>
          <cell r="X24">
            <v>0</v>
          </cell>
          <cell r="Y24">
            <v>189042902.63925201</v>
          </cell>
          <cell r="Z24" t="str">
            <v xml:space="preserve"> </v>
          </cell>
          <cell r="AA24">
            <v>112.01664619134048</v>
          </cell>
          <cell r="AB24">
            <v>3.9115456320412534</v>
          </cell>
        </row>
        <row r="25">
          <cell r="C25" t="str">
            <v xml:space="preserve">                                 - dinamizirani sprejeti proračun</v>
          </cell>
          <cell r="D25">
            <v>160893721</v>
          </cell>
          <cell r="E25" t="str">
            <v xml:space="preserve"> </v>
          </cell>
          <cell r="I25">
            <v>12906153</v>
          </cell>
          <cell r="J25">
            <v>12906153</v>
          </cell>
          <cell r="K25">
            <v>12906153</v>
          </cell>
          <cell r="L25">
            <v>38718459</v>
          </cell>
          <cell r="N25">
            <v>12906153</v>
          </cell>
          <cell r="O25">
            <v>12906153</v>
          </cell>
          <cell r="P25">
            <v>12906153</v>
          </cell>
          <cell r="Q25">
            <v>77436918</v>
          </cell>
          <cell r="R25">
            <v>12906153</v>
          </cell>
          <cell r="S25">
            <v>12906153</v>
          </cell>
          <cell r="T25">
            <v>12906153</v>
          </cell>
          <cell r="U25">
            <v>12906153</v>
          </cell>
          <cell r="V25">
            <v>15212598</v>
          </cell>
          <cell r="W25">
            <v>18926038</v>
          </cell>
          <cell r="X25">
            <v>0</v>
          </cell>
          <cell r="Y25">
            <v>163200166</v>
          </cell>
          <cell r="Z25" t="str">
            <v xml:space="preserve"> </v>
          </cell>
        </row>
        <row r="26">
          <cell r="C26" t="str">
            <v xml:space="preserve"> - akontacije dohodnine skupaj   </v>
          </cell>
          <cell r="D26">
            <v>184532911.42504004</v>
          </cell>
          <cell r="E26" t="str">
            <v xml:space="preserve"> </v>
          </cell>
          <cell r="G26">
            <v>112.14781215331087</v>
          </cell>
          <cell r="H26">
            <v>2.9823803060705814</v>
          </cell>
          <cell r="I26">
            <v>14266991.783928122</v>
          </cell>
          <cell r="J26">
            <v>14820770.755424026</v>
          </cell>
          <cell r="K26">
            <v>14745168.278891537</v>
          </cell>
          <cell r="L26">
            <v>43832930.818243682</v>
          </cell>
          <cell r="M26">
            <v>113.26079714433612</v>
          </cell>
          <cell r="N26">
            <v>16179248.925825499</v>
          </cell>
          <cell r="O26">
            <v>16544282.16497572</v>
          </cell>
          <cell r="P26">
            <v>20423483.562590539</v>
          </cell>
          <cell r="Q26">
            <v>96979945.471635446</v>
          </cell>
          <cell r="R26">
            <v>20489937.671066858</v>
          </cell>
          <cell r="S26">
            <v>17624837.360497981</v>
          </cell>
          <cell r="T26">
            <v>20157528.947970781</v>
          </cell>
          <cell r="U26">
            <v>15949241.47862377</v>
          </cell>
          <cell r="V26">
            <v>16660528.816667585</v>
          </cell>
          <cell r="W26">
            <v>20182916.777905598</v>
          </cell>
          <cell r="X26">
            <v>0</v>
          </cell>
          <cell r="Y26">
            <v>208044936.52436805</v>
          </cell>
          <cell r="Z26" t="str">
            <v xml:space="preserve"> </v>
          </cell>
          <cell r="AA26">
            <v>112.74137221255458</v>
          </cell>
          <cell r="AB26">
            <v>4.5838332212936734</v>
          </cell>
        </row>
        <row r="27">
          <cell r="C27" t="str">
            <v xml:space="preserve"> - letni poračun dohodnine</v>
          </cell>
          <cell r="D27">
            <v>-15769688.219499996</v>
          </cell>
          <cell r="E27" t="str">
            <v xml:space="preserve"> </v>
          </cell>
          <cell r="G27">
            <v>113.02777448714154</v>
          </cell>
          <cell r="H27">
            <v>3.7904265263007773</v>
          </cell>
          <cell r="I27">
            <v>150529.28758953561</v>
          </cell>
          <cell r="J27">
            <v>-1777092.2681691335</v>
          </cell>
          <cell r="K27">
            <v>103959.35744965168</v>
          </cell>
          <cell r="L27">
            <v>-1522603.6231299462</v>
          </cell>
          <cell r="M27" t="str">
            <v xml:space="preserve"> </v>
          </cell>
          <cell r="N27">
            <v>62257.468582664922</v>
          </cell>
          <cell r="O27">
            <v>73983.053338743193</v>
          </cell>
          <cell r="P27">
            <v>-3420975.164150571</v>
          </cell>
          <cell r="Q27">
            <v>-4807338.2653591093</v>
          </cell>
          <cell r="R27">
            <v>-6791645.2636521431</v>
          </cell>
          <cell r="S27">
            <v>-1830407.1510569607</v>
          </cell>
          <cell r="T27">
            <v>-6217993.6204017885</v>
          </cell>
          <cell r="U27">
            <v>1274788.0771699769</v>
          </cell>
          <cell r="V27">
            <v>669895.59350129962</v>
          </cell>
          <cell r="W27">
            <v>-1299333.2553173001</v>
          </cell>
          <cell r="X27">
            <v>0</v>
          </cell>
          <cell r="Y27">
            <v>-19002033.885116026</v>
          </cell>
          <cell r="Z27" t="str">
            <v xml:space="preserve"> </v>
          </cell>
          <cell r="AA27">
            <v>120.49720717762243</v>
          </cell>
          <cell r="AB27">
            <v>11.778485322469791</v>
          </cell>
        </row>
        <row r="28">
          <cell r="D28" t="str">
            <v xml:space="preserve"> </v>
          </cell>
          <cell r="E28" t="str">
            <v xml:space="preserve"> </v>
          </cell>
          <cell r="V28" t="str">
            <v xml:space="preserve"> </v>
          </cell>
          <cell r="Y28" t="str">
            <v xml:space="preserve"> </v>
          </cell>
          <cell r="Z28" t="str">
            <v xml:space="preserve"> </v>
          </cell>
          <cell r="AA28" t="str">
            <v xml:space="preserve"> </v>
          </cell>
        </row>
        <row r="29">
          <cell r="A29">
            <v>7001</v>
          </cell>
          <cell r="C29" t="str">
            <v>Davek od dobička pravnih oseb</v>
          </cell>
          <cell r="D29">
            <v>51794829.336640008</v>
          </cell>
          <cell r="E29">
            <v>46200000</v>
          </cell>
          <cell r="F29">
            <v>5594829.3366400078</v>
          </cell>
          <cell r="G29">
            <v>122.8029749563615</v>
          </cell>
          <cell r="H29">
            <v>12.766735497117992</v>
          </cell>
          <cell r="I29">
            <v>3623351.0254791072</v>
          </cell>
          <cell r="J29">
            <v>3623351.0254791072</v>
          </cell>
          <cell r="K29">
            <v>6458033.457952694</v>
          </cell>
          <cell r="L29">
            <v>13704735.508910909</v>
          </cell>
          <cell r="M29">
            <v>124.03752151435339</v>
          </cell>
          <cell r="N29">
            <v>9121225.8256439343</v>
          </cell>
          <cell r="O29">
            <v>7850306.8938740622</v>
          </cell>
          <cell r="P29">
            <v>4100000</v>
          </cell>
          <cell r="Q29">
            <v>34776268.228428908</v>
          </cell>
          <cell r="R29">
            <v>4100000</v>
          </cell>
          <cell r="S29">
            <v>4100000</v>
          </cell>
          <cell r="T29">
            <v>4100000</v>
          </cell>
          <cell r="U29">
            <v>4150000</v>
          </cell>
          <cell r="V29">
            <v>4150000</v>
          </cell>
          <cell r="W29">
            <v>4150000</v>
          </cell>
          <cell r="X29">
            <v>0</v>
          </cell>
          <cell r="Y29">
            <v>59526268.228428908</v>
          </cell>
          <cell r="Z29" t="str">
            <v xml:space="preserve"> </v>
          </cell>
          <cell r="AA29">
            <v>114.92704772041719</v>
          </cell>
          <cell r="AB29">
            <v>6.611361521722813</v>
          </cell>
        </row>
        <row r="30">
          <cell r="C30" t="str">
            <v xml:space="preserve">                                 - dinamizirani sprejeti proračun</v>
          </cell>
          <cell r="D30">
            <v>37010555</v>
          </cell>
          <cell r="E30" t="str">
            <v xml:space="preserve"> </v>
          </cell>
          <cell r="I30">
            <v>3055505</v>
          </cell>
          <cell r="J30">
            <v>3055505</v>
          </cell>
          <cell r="K30">
            <v>3055505</v>
          </cell>
          <cell r="L30">
            <v>9166515</v>
          </cell>
          <cell r="N30">
            <v>3055505</v>
          </cell>
          <cell r="O30">
            <v>3055505</v>
          </cell>
          <cell r="P30">
            <v>3055505</v>
          </cell>
          <cell r="Q30">
            <v>18333030</v>
          </cell>
          <cell r="R30">
            <v>3055505</v>
          </cell>
          <cell r="S30">
            <v>3055505</v>
          </cell>
          <cell r="T30">
            <v>3055505</v>
          </cell>
          <cell r="U30">
            <v>3055505</v>
          </cell>
          <cell r="V30">
            <v>3400000</v>
          </cell>
          <cell r="W30">
            <v>3400000</v>
          </cell>
          <cell r="Y30">
            <v>37355050</v>
          </cell>
          <cell r="Z30" t="str">
            <v xml:space="preserve"> </v>
          </cell>
        </row>
        <row r="31">
          <cell r="A31">
            <v>7002</v>
          </cell>
          <cell r="C31" t="str">
            <v xml:space="preserve">Drugi davki na dohodek in dobiček </v>
          </cell>
          <cell r="D31">
            <v>0</v>
          </cell>
          <cell r="I31">
            <v>0</v>
          </cell>
          <cell r="J31">
            <v>0</v>
          </cell>
          <cell r="K31">
            <v>0</v>
          </cell>
          <cell r="L31">
            <v>0</v>
          </cell>
          <cell r="N31">
            <v>0</v>
          </cell>
          <cell r="O31">
            <v>0</v>
          </cell>
          <cell r="P31">
            <v>0</v>
          </cell>
          <cell r="Q31">
            <v>0</v>
          </cell>
          <cell r="R31">
            <v>0</v>
          </cell>
          <cell r="S31">
            <v>0</v>
          </cell>
          <cell r="T31">
            <v>0</v>
          </cell>
          <cell r="U31">
            <v>0</v>
          </cell>
          <cell r="V31">
            <v>0</v>
          </cell>
          <cell r="W31">
            <v>0</v>
          </cell>
          <cell r="X31">
            <v>0</v>
          </cell>
          <cell r="Y31">
            <v>0</v>
          </cell>
        </row>
        <row r="32">
          <cell r="D32" t="str">
            <v xml:space="preserve"> </v>
          </cell>
          <cell r="Y32" t="str">
            <v xml:space="preserve"> </v>
          </cell>
        </row>
        <row r="33">
          <cell r="A33">
            <v>701</v>
          </cell>
          <cell r="C33" t="str">
            <v>PRISPEVKI ZA SOCIALNO VARNOST</v>
          </cell>
          <cell r="D33">
            <v>6568891.7910200004</v>
          </cell>
          <cell r="E33">
            <v>6286999.8584960001</v>
          </cell>
          <cell r="F33">
            <v>281891.93252400029</v>
          </cell>
          <cell r="G33">
            <v>113.01013961463751</v>
          </cell>
          <cell r="H33">
            <v>3.7742328876377371</v>
          </cell>
          <cell r="I33">
            <v>551935.47711214528</v>
          </cell>
          <cell r="J33">
            <v>549938.05943486036</v>
          </cell>
          <cell r="K33">
            <v>585717.10012047074</v>
          </cell>
          <cell r="L33">
            <v>1687590.6366674765</v>
          </cell>
          <cell r="M33">
            <v>111.71044500000001</v>
          </cell>
          <cell r="N33">
            <v>569104.46188978187</v>
          </cell>
          <cell r="O33">
            <v>600059.25389709161</v>
          </cell>
          <cell r="P33">
            <v>612945.59783590585</v>
          </cell>
          <cell r="Q33">
            <v>3469699.9502902562</v>
          </cell>
          <cell r="R33">
            <v>614582.72947711986</v>
          </cell>
          <cell r="S33">
            <v>608800.66995840624</v>
          </cell>
          <cell r="T33">
            <v>635055.00935032812</v>
          </cell>
          <cell r="U33">
            <v>623123.48479143309</v>
          </cell>
          <cell r="V33">
            <v>641254.98835681868</v>
          </cell>
          <cell r="W33">
            <v>745621.41909254994</v>
          </cell>
          <cell r="X33">
            <v>0</v>
          </cell>
          <cell r="Y33">
            <v>7338138.2513169115</v>
          </cell>
          <cell r="Z33" t="e">
            <v>#VALUE!</v>
          </cell>
          <cell r="AA33">
            <v>111.71044499999998</v>
          </cell>
          <cell r="AB33">
            <v>3.6274999999999835</v>
          </cell>
        </row>
        <row r="34">
          <cell r="C34" t="str">
            <v xml:space="preserve">                                 - dinamizirani sprejeti proračun</v>
          </cell>
          <cell r="D34">
            <v>6090978</v>
          </cell>
          <cell r="E34" t="str">
            <v xml:space="preserve"> </v>
          </cell>
          <cell r="I34">
            <v>494077</v>
          </cell>
          <cell r="J34">
            <v>494077</v>
          </cell>
          <cell r="K34">
            <v>494077</v>
          </cell>
          <cell r="L34">
            <v>1482231</v>
          </cell>
          <cell r="N34">
            <v>494077</v>
          </cell>
          <cell r="O34">
            <v>494077</v>
          </cell>
          <cell r="P34">
            <v>494077</v>
          </cell>
          <cell r="Q34">
            <v>2964462</v>
          </cell>
          <cell r="R34">
            <v>494077</v>
          </cell>
          <cell r="S34">
            <v>494077</v>
          </cell>
          <cell r="T34">
            <v>494077</v>
          </cell>
          <cell r="U34">
            <v>494077</v>
          </cell>
          <cell r="V34">
            <v>566000</v>
          </cell>
          <cell r="W34">
            <v>656131</v>
          </cell>
          <cell r="X34">
            <v>0</v>
          </cell>
          <cell r="Y34">
            <v>6162901</v>
          </cell>
          <cell r="Z34" t="str">
            <v xml:space="preserve"> </v>
          </cell>
        </row>
        <row r="35">
          <cell r="A35">
            <v>7010</v>
          </cell>
          <cell r="C35" t="str">
            <v>Prispevki zaposlenih</v>
          </cell>
          <cell r="D35">
            <v>3753070.10984</v>
          </cell>
          <cell r="E35">
            <v>3424226</v>
          </cell>
          <cell r="F35">
            <v>328844.10984000005</v>
          </cell>
          <cell r="G35" t="str">
            <v xml:space="preserve"> </v>
          </cell>
          <cell r="H35" t="str">
            <v xml:space="preserve"> </v>
          </cell>
          <cell r="I35">
            <v>320152.20234533568</v>
          </cell>
          <cell r="J35">
            <v>313350.15710275667</v>
          </cell>
          <cell r="K35">
            <v>332450.9048491799</v>
          </cell>
          <cell r="L35">
            <v>965953.2642972722</v>
          </cell>
          <cell r="M35">
            <v>111.71044499999998</v>
          </cell>
          <cell r="N35">
            <v>328486.8360145695</v>
          </cell>
          <cell r="O35">
            <v>336434.13171231851</v>
          </cell>
          <cell r="P35">
            <v>343508.36927348806</v>
          </cell>
          <cell r="Q35">
            <v>1974382.6012976482</v>
          </cell>
          <cell r="R35">
            <v>355147.25454780791</v>
          </cell>
          <cell r="S35">
            <v>345972.83162060671</v>
          </cell>
          <cell r="T35">
            <v>361711.65404979413</v>
          </cell>
          <cell r="U35">
            <v>357564.73944671417</v>
          </cell>
          <cell r="V35">
            <v>368185.14735628129</v>
          </cell>
          <cell r="W35">
            <v>429607.09254539997</v>
          </cell>
          <cell r="X35">
            <v>0</v>
          </cell>
          <cell r="Y35">
            <v>4192571.3208642523</v>
          </cell>
          <cell r="Z35" t="str">
            <v xml:space="preserve"> </v>
          </cell>
          <cell r="AA35">
            <v>111.71044499999998</v>
          </cell>
          <cell r="AB35" t="str">
            <v xml:space="preserve"> </v>
          </cell>
        </row>
        <row r="36">
          <cell r="A36">
            <v>7011</v>
          </cell>
          <cell r="C36" t="str">
            <v>Prispevki delodajalcev</v>
          </cell>
          <cell r="D36">
            <v>2419313.4799099998</v>
          </cell>
          <cell r="E36">
            <v>2782941</v>
          </cell>
          <cell r="F36">
            <v>-363627.52009000024</v>
          </cell>
          <cell r="G36" t="str">
            <v xml:space="preserve"> </v>
          </cell>
          <cell r="H36" t="str">
            <v xml:space="preserve"> </v>
          </cell>
          <cell r="I36">
            <v>208584.07119070366</v>
          </cell>
          <cell r="J36">
            <v>204600.07809445178</v>
          </cell>
          <cell r="K36">
            <v>214045.07572831571</v>
          </cell>
          <cell r="L36">
            <v>627229.22501347121</v>
          </cell>
          <cell r="M36">
            <v>111.71044500000001</v>
          </cell>
          <cell r="N36">
            <v>211969.63637069226</v>
          </cell>
          <cell r="O36">
            <v>220266.24495506572</v>
          </cell>
          <cell r="P36">
            <v>224302.00357676824</v>
          </cell>
          <cell r="Q36">
            <v>1283767.1099159976</v>
          </cell>
          <cell r="R36">
            <v>229924.111567229</v>
          </cell>
          <cell r="S36">
            <v>225654.27147190488</v>
          </cell>
          <cell r="T36">
            <v>225320.14328553004</v>
          </cell>
          <cell r="U36">
            <v>226731.88892713498</v>
          </cell>
          <cell r="V36">
            <v>234068.01251294999</v>
          </cell>
          <cell r="W36">
            <v>277160.31667169993</v>
          </cell>
          <cell r="X36">
            <v>0</v>
          </cell>
          <cell r="Y36">
            <v>2702625.8543524467</v>
          </cell>
          <cell r="Z36" t="str">
            <v xml:space="preserve"> </v>
          </cell>
          <cell r="AA36">
            <v>111.71044500000002</v>
          </cell>
          <cell r="AB36" t="str">
            <v xml:space="preserve"> </v>
          </cell>
        </row>
        <row r="37">
          <cell r="A37">
            <v>7012</v>
          </cell>
          <cell r="C37" t="str">
            <v xml:space="preserve">Prispevki samozaposlenih </v>
          </cell>
          <cell r="D37">
            <v>363828.22435999999</v>
          </cell>
          <cell r="F37">
            <v>363828.22435999999</v>
          </cell>
          <cell r="G37" t="str">
            <v xml:space="preserve"> </v>
          </cell>
          <cell r="H37" t="str">
            <v xml:space="preserve"> </v>
          </cell>
          <cell r="I37">
            <v>22775.711792595986</v>
          </cell>
          <cell r="J37">
            <v>30215.970782819739</v>
          </cell>
          <cell r="K37">
            <v>35905.03686339593</v>
          </cell>
          <cell r="L37">
            <v>88896.719438811648</v>
          </cell>
          <cell r="M37">
            <v>111.71044499999998</v>
          </cell>
          <cell r="N37">
            <v>24194.767698695508</v>
          </cell>
          <cell r="O37">
            <v>36871.476095699087</v>
          </cell>
          <cell r="P37">
            <v>41703.983158554365</v>
          </cell>
          <cell r="Q37">
            <v>191666.9463917606</v>
          </cell>
          <cell r="R37">
            <v>27005.291912726014</v>
          </cell>
          <cell r="S37">
            <v>34056.529779019082</v>
          </cell>
          <cell r="T37">
            <v>45855.533454654564</v>
          </cell>
          <cell r="U37">
            <v>35782.541478706982</v>
          </cell>
          <cell r="V37">
            <v>36819.288740437078</v>
          </cell>
          <cell r="W37">
            <v>35247.996710849999</v>
          </cell>
          <cell r="X37">
            <v>0</v>
          </cell>
          <cell r="Y37">
            <v>406434.12846815429</v>
          </cell>
          <cell r="Z37" t="str">
            <v xml:space="preserve"> </v>
          </cell>
          <cell r="AA37">
            <v>111.71044499999998</v>
          </cell>
          <cell r="AB37" t="str">
            <v xml:space="preserve"> </v>
          </cell>
        </row>
        <row r="38">
          <cell r="A38">
            <v>7013</v>
          </cell>
          <cell r="C38" t="str">
            <v>Ostali prispevki za socialno varnost</v>
          </cell>
          <cell r="D38">
            <v>32679.976910000001</v>
          </cell>
          <cell r="E38">
            <v>79832.858496000001</v>
          </cell>
          <cell r="F38">
            <v>-47152.881586000003</v>
          </cell>
          <cell r="G38" t="str">
            <v xml:space="preserve"> </v>
          </cell>
          <cell r="H38" t="str">
            <v xml:space="preserve"> </v>
          </cell>
          <cell r="I38">
            <v>423.49178350998761</v>
          </cell>
          <cell r="J38">
            <v>1771.8534548321143</v>
          </cell>
          <cell r="K38">
            <v>3316.0826795791691</v>
          </cell>
          <cell r="L38">
            <v>5511.4279179212708</v>
          </cell>
          <cell r="M38">
            <v>111.71044499999998</v>
          </cell>
          <cell r="N38">
            <v>4453.2218058245608</v>
          </cell>
          <cell r="O38">
            <v>6487.4011340081797</v>
          </cell>
          <cell r="P38">
            <v>3431.2418270951202</v>
          </cell>
          <cell r="Q38">
            <v>19883.29268484913</v>
          </cell>
          <cell r="R38">
            <v>2506.0714493569753</v>
          </cell>
          <cell r="S38">
            <v>3117.0370868754803</v>
          </cell>
          <cell r="T38">
            <v>2167.6785603495327</v>
          </cell>
          <cell r="U38">
            <v>3044.3149388768657</v>
          </cell>
          <cell r="V38">
            <v>2182.539747150262</v>
          </cell>
          <cell r="W38">
            <v>3606.0131645999995</v>
          </cell>
          <cell r="X38">
            <v>0</v>
          </cell>
          <cell r="Y38">
            <v>36506.947632058247</v>
          </cell>
          <cell r="Z38" t="str">
            <v xml:space="preserve"> </v>
          </cell>
          <cell r="AA38">
            <v>111.71044499999998</v>
          </cell>
          <cell r="AB38" t="str">
            <v xml:space="preserve"> </v>
          </cell>
        </row>
        <row r="39">
          <cell r="D39" t="str">
            <v xml:space="preserve"> </v>
          </cell>
          <cell r="V39" t="str">
            <v xml:space="preserve"> </v>
          </cell>
          <cell r="W39" t="str">
            <v xml:space="preserve"> </v>
          </cell>
          <cell r="Y39" t="str">
            <v xml:space="preserve"> </v>
          </cell>
        </row>
        <row r="40">
          <cell r="A40">
            <v>702</v>
          </cell>
          <cell r="C40" t="str">
            <v>DAVKI NA PLAČILNO LISTO IN DELOVNO SILO</v>
          </cell>
          <cell r="D40">
            <v>68070624.233819991</v>
          </cell>
          <cell r="E40">
            <v>60855799.585000001</v>
          </cell>
          <cell r="F40">
            <v>7214824.6488199905</v>
          </cell>
          <cell r="G40">
            <v>122.83567135001263</v>
          </cell>
          <cell r="H40">
            <v>12.796759733712236</v>
          </cell>
          <cell r="I40">
            <v>5756909.8460366726</v>
          </cell>
          <cell r="J40">
            <v>5546505.8062167633</v>
          </cell>
          <cell r="K40">
            <v>5793328.1552190408</v>
          </cell>
          <cell r="L40">
            <v>17096743.807472475</v>
          </cell>
          <cell r="M40">
            <v>112.4596682656825</v>
          </cell>
          <cell r="N40">
            <v>5906846.9879563525</v>
          </cell>
          <cell r="O40">
            <v>5884012.4997286499</v>
          </cell>
          <cell r="P40">
            <v>6292821.240125034</v>
          </cell>
          <cell r="Q40">
            <v>35180424.535282508</v>
          </cell>
          <cell r="R40">
            <v>6229167.7177747423</v>
          </cell>
          <cell r="S40">
            <v>6270537.6388367526</v>
          </cell>
          <cell r="T40">
            <v>6315137.2993122628</v>
          </cell>
          <cell r="U40">
            <v>6532547.3940329775</v>
          </cell>
          <cell r="V40">
            <v>6859959.4707339182</v>
          </cell>
          <cell r="W40">
            <v>9185016.2705069985</v>
          </cell>
          <cell r="X40">
            <v>0</v>
          </cell>
          <cell r="Y40">
            <v>76572790.32648015</v>
          </cell>
          <cell r="Z40" t="e">
            <v>#VALUE!</v>
          </cell>
          <cell r="AA40">
            <v>112.49021319894987</v>
          </cell>
          <cell r="AB40">
            <v>4.3508471233301407</v>
          </cell>
        </row>
        <row r="41">
          <cell r="C41" t="str">
            <v xml:space="preserve">                                 - dinamizirani sprejeti proračun</v>
          </cell>
          <cell r="D41">
            <v>63480638</v>
          </cell>
          <cell r="E41" t="str">
            <v xml:space="preserve"> </v>
          </cell>
          <cell r="I41">
            <v>5118901</v>
          </cell>
          <cell r="J41">
            <v>5118901</v>
          </cell>
          <cell r="K41">
            <v>5118901</v>
          </cell>
          <cell r="L41">
            <v>15356703</v>
          </cell>
          <cell r="N41">
            <v>5118901</v>
          </cell>
          <cell r="O41">
            <v>5118901</v>
          </cell>
          <cell r="P41">
            <v>5118901</v>
          </cell>
          <cell r="Q41">
            <v>30713406</v>
          </cell>
          <cell r="R41">
            <v>5118901</v>
          </cell>
          <cell r="S41">
            <v>5118901</v>
          </cell>
          <cell r="T41">
            <v>5118901</v>
          </cell>
          <cell r="U41">
            <v>5118901</v>
          </cell>
          <cell r="V41">
            <v>5350130</v>
          </cell>
          <cell r="W41">
            <v>7172727</v>
          </cell>
          <cell r="X41">
            <v>0</v>
          </cell>
          <cell r="Y41">
            <v>63711867</v>
          </cell>
          <cell r="Z41" t="str">
            <v xml:space="preserve"> </v>
          </cell>
        </row>
        <row r="42">
          <cell r="A42">
            <v>7020</v>
          </cell>
          <cell r="C42" t="str">
            <v>Davek na izplačane plače</v>
          </cell>
          <cell r="D42">
            <v>63849278.782150008</v>
          </cell>
          <cell r="E42">
            <v>56635800</v>
          </cell>
          <cell r="F42">
            <v>7213478.7821500078</v>
          </cell>
          <cell r="G42">
            <v>124.08929629234098</v>
          </cell>
          <cell r="H42">
            <v>13.947930479651944</v>
          </cell>
          <cell r="I42">
            <v>5388274.4075869322</v>
          </cell>
          <cell r="J42">
            <v>5187282.2900837436</v>
          </cell>
          <cell r="K42">
            <v>5404766.1651196806</v>
          </cell>
          <cell r="L42">
            <v>15980322.862790357</v>
          </cell>
          <cell r="M42">
            <v>112.80030299999999</v>
          </cell>
          <cell r="N42">
            <v>5524516.7141739726</v>
          </cell>
          <cell r="O42">
            <v>5522305.7967864498</v>
          </cell>
          <cell r="P42">
            <v>5880491.9987040143</v>
          </cell>
          <cell r="Q42">
            <v>32907637.372454792</v>
          </cell>
          <cell r="R42">
            <v>5817660.4017333826</v>
          </cell>
          <cell r="S42">
            <v>5910269.0667610327</v>
          </cell>
          <cell r="T42">
            <v>6003564.1321115829</v>
          </cell>
          <cell r="U42">
            <v>6172221.3336294377</v>
          </cell>
          <cell r="V42">
            <v>6494861.0103826784</v>
          </cell>
          <cell r="W42">
            <v>8715966.6125069987</v>
          </cell>
          <cell r="X42">
            <v>0</v>
          </cell>
          <cell r="Y42">
            <v>72022179.929579899</v>
          </cell>
          <cell r="Z42" t="str">
            <v xml:space="preserve"> </v>
          </cell>
          <cell r="AA42">
            <v>112.80030299999997</v>
          </cell>
          <cell r="AB42">
            <v>4.638499999999965</v>
          </cell>
        </row>
        <row r="43">
          <cell r="A43">
            <v>7021</v>
          </cell>
          <cell r="C43" t="str">
            <v>Posebni davek na določene prejemke</v>
          </cell>
          <cell r="D43">
            <v>4221345.4516700003</v>
          </cell>
          <cell r="E43">
            <v>4219999.585</v>
          </cell>
          <cell r="F43">
            <v>1345.8666700003669</v>
          </cell>
          <cell r="G43">
            <v>106.55370151477635</v>
          </cell>
          <cell r="H43">
            <v>-2.1545440635662487</v>
          </cell>
          <cell r="I43">
            <v>368635.43844974006</v>
          </cell>
          <cell r="J43">
            <v>359223.51613301999</v>
          </cell>
          <cell r="K43">
            <v>388561.99009936</v>
          </cell>
          <cell r="L43">
            <v>1116420.9446821201</v>
          </cell>
          <cell r="M43">
            <v>107.8</v>
          </cell>
          <cell r="N43">
            <v>382330.27378237987</v>
          </cell>
          <cell r="O43">
            <v>361706.70294220006</v>
          </cell>
          <cell r="P43">
            <v>412329.24142102007</v>
          </cell>
          <cell r="Q43">
            <v>2272787.1628277199</v>
          </cell>
          <cell r="R43">
            <v>411507.31604136003</v>
          </cell>
          <cell r="S43">
            <v>360268.57207572</v>
          </cell>
          <cell r="T43">
            <v>311573.16720068001</v>
          </cell>
          <cell r="U43">
            <v>360326.06040353997</v>
          </cell>
          <cell r="V43">
            <v>365098.46035124012</v>
          </cell>
          <cell r="W43">
            <v>469049.65800000005</v>
          </cell>
          <cell r="X43">
            <v>0</v>
          </cell>
          <cell r="Y43">
            <v>4550610.3969002599</v>
          </cell>
          <cell r="Z43" t="str">
            <v xml:space="preserve"> </v>
          </cell>
          <cell r="AA43">
            <v>107.8</v>
          </cell>
          <cell r="AB43">
            <v>0</v>
          </cell>
        </row>
        <row r="44">
          <cell r="D44" t="str">
            <v xml:space="preserve"> </v>
          </cell>
          <cell r="Y44" t="str">
            <v xml:space="preserve"> </v>
          </cell>
        </row>
        <row r="45">
          <cell r="A45">
            <v>703</v>
          </cell>
          <cell r="C45" t="str">
            <v>DAVKI NA PREMOŽENJE</v>
          </cell>
          <cell r="D45">
            <v>1042715.6938100002</v>
          </cell>
          <cell r="E45">
            <v>5012800</v>
          </cell>
          <cell r="F45">
            <v>-3970084.3061899999</v>
          </cell>
          <cell r="G45">
            <v>50.167367684657115</v>
          </cell>
          <cell r="H45">
            <v>-53.932628388744618</v>
          </cell>
          <cell r="I45">
            <v>0</v>
          </cell>
          <cell r="J45">
            <v>0</v>
          </cell>
          <cell r="K45">
            <v>0</v>
          </cell>
          <cell r="L45">
            <v>0</v>
          </cell>
          <cell r="N45">
            <v>0</v>
          </cell>
          <cell r="O45">
            <v>0</v>
          </cell>
          <cell r="P45">
            <v>500000</v>
          </cell>
          <cell r="Q45">
            <v>500000</v>
          </cell>
          <cell r="R45">
            <v>0</v>
          </cell>
          <cell r="S45">
            <v>0</v>
          </cell>
          <cell r="T45">
            <v>0</v>
          </cell>
          <cell r="U45">
            <v>0</v>
          </cell>
          <cell r="V45">
            <v>550000</v>
          </cell>
          <cell r="W45">
            <v>0</v>
          </cell>
          <cell r="X45">
            <v>0</v>
          </cell>
          <cell r="Y45">
            <v>1050000</v>
          </cell>
          <cell r="Z45">
            <v>0</v>
          </cell>
          <cell r="AA45">
            <v>100.69858986809564</v>
          </cell>
          <cell r="AB45">
            <v>-6.5875789720819711</v>
          </cell>
        </row>
        <row r="46">
          <cell r="C46" t="str">
            <v xml:space="preserve">                                 - dinamizirani sprejeti proračun</v>
          </cell>
          <cell r="D46">
            <v>0</v>
          </cell>
          <cell r="E46" t="str">
            <v xml:space="preserve"> </v>
          </cell>
          <cell r="I46">
            <v>0</v>
          </cell>
          <cell r="J46">
            <v>0</v>
          </cell>
          <cell r="K46">
            <v>0</v>
          </cell>
          <cell r="L46">
            <v>0</v>
          </cell>
          <cell r="N46">
            <v>0</v>
          </cell>
          <cell r="O46">
            <v>0</v>
          </cell>
          <cell r="P46">
            <v>0</v>
          </cell>
          <cell r="Q46">
            <v>0</v>
          </cell>
          <cell r="R46">
            <v>0</v>
          </cell>
          <cell r="S46">
            <v>0</v>
          </cell>
          <cell r="T46">
            <v>0</v>
          </cell>
          <cell r="U46">
            <v>0</v>
          </cell>
          <cell r="V46">
            <v>0</v>
          </cell>
          <cell r="W46">
            <v>0</v>
          </cell>
          <cell r="X46">
            <v>0</v>
          </cell>
          <cell r="Y46">
            <v>0</v>
          </cell>
          <cell r="Z46" t="str">
            <v xml:space="preserve"> </v>
          </cell>
        </row>
        <row r="47">
          <cell r="A47">
            <v>7030</v>
          </cell>
          <cell r="C47" t="str">
            <v>Davki na nepremičnine</v>
          </cell>
          <cell r="I47">
            <v>0</v>
          </cell>
          <cell r="J47">
            <v>0</v>
          </cell>
          <cell r="K47">
            <v>0</v>
          </cell>
          <cell r="L47">
            <v>0</v>
          </cell>
          <cell r="N47">
            <v>0</v>
          </cell>
          <cell r="O47">
            <v>0</v>
          </cell>
          <cell r="P47">
            <v>0</v>
          </cell>
          <cell r="Q47">
            <v>0</v>
          </cell>
          <cell r="R47">
            <v>0</v>
          </cell>
          <cell r="S47">
            <v>0</v>
          </cell>
          <cell r="T47">
            <v>0</v>
          </cell>
          <cell r="U47">
            <v>0</v>
          </cell>
        </row>
        <row r="48">
          <cell r="A48">
            <v>7031</v>
          </cell>
          <cell r="C48" t="str">
            <v>Davki na premičnine</v>
          </cell>
          <cell r="I48">
            <v>0</v>
          </cell>
          <cell r="J48">
            <v>0</v>
          </cell>
          <cell r="K48">
            <v>0</v>
          </cell>
          <cell r="L48">
            <v>0</v>
          </cell>
          <cell r="N48">
            <v>0</v>
          </cell>
          <cell r="O48">
            <v>0</v>
          </cell>
          <cell r="P48">
            <v>0</v>
          </cell>
          <cell r="Q48">
            <v>0</v>
          </cell>
          <cell r="R48">
            <v>0</v>
          </cell>
          <cell r="S48">
            <v>0</v>
          </cell>
          <cell r="T48">
            <v>0</v>
          </cell>
          <cell r="U48">
            <v>0</v>
          </cell>
        </row>
        <row r="49">
          <cell r="A49">
            <v>7032</v>
          </cell>
          <cell r="C49" t="str">
            <v>Davki na dediščine in darila</v>
          </cell>
          <cell r="I49">
            <v>0</v>
          </cell>
          <cell r="J49">
            <v>0</v>
          </cell>
          <cell r="K49">
            <v>0</v>
          </cell>
          <cell r="L49">
            <v>0</v>
          </cell>
          <cell r="N49">
            <v>0</v>
          </cell>
          <cell r="O49">
            <v>0</v>
          </cell>
          <cell r="P49">
            <v>0</v>
          </cell>
          <cell r="Q49">
            <v>0</v>
          </cell>
          <cell r="R49">
            <v>0</v>
          </cell>
          <cell r="S49">
            <v>0</v>
          </cell>
          <cell r="T49">
            <v>0</v>
          </cell>
          <cell r="U49">
            <v>0</v>
          </cell>
        </row>
        <row r="50">
          <cell r="A50">
            <v>7033</v>
          </cell>
          <cell r="C50" t="str">
            <v>Davki na promet nepremičnin in na finančno premoženje</v>
          </cell>
          <cell r="D50">
            <v>1042715.6938100002</v>
          </cell>
          <cell r="E50">
            <v>5012800</v>
          </cell>
          <cell r="F50">
            <v>-3970084.3061899999</v>
          </cell>
          <cell r="G50">
            <v>50.167367684657115</v>
          </cell>
          <cell r="H50">
            <v>-53.932628388744618</v>
          </cell>
          <cell r="I50">
            <v>0</v>
          </cell>
          <cell r="J50">
            <v>0</v>
          </cell>
          <cell r="K50">
            <v>0</v>
          </cell>
          <cell r="L50">
            <v>0</v>
          </cell>
          <cell r="N50">
            <v>0</v>
          </cell>
          <cell r="O50">
            <v>0</v>
          </cell>
          <cell r="P50">
            <v>500000</v>
          </cell>
          <cell r="Q50">
            <v>500000</v>
          </cell>
          <cell r="R50">
            <v>0</v>
          </cell>
          <cell r="S50">
            <v>0</v>
          </cell>
          <cell r="T50">
            <v>0</v>
          </cell>
          <cell r="U50">
            <v>0</v>
          </cell>
          <cell r="V50">
            <v>550000</v>
          </cell>
          <cell r="W50">
            <v>0</v>
          </cell>
          <cell r="X50">
            <v>0</v>
          </cell>
          <cell r="Y50">
            <v>1050000</v>
          </cell>
          <cell r="Z50" t="str">
            <v xml:space="preserve"> </v>
          </cell>
          <cell r="AA50">
            <v>100.69858986809564</v>
          </cell>
          <cell r="AB50">
            <v>-6.5875789720819711</v>
          </cell>
        </row>
        <row r="51">
          <cell r="C51" t="str">
            <v>(davek na bilančno vsoto bank in hranilnic)</v>
          </cell>
          <cell r="D51" t="str">
            <v xml:space="preserve"> </v>
          </cell>
          <cell r="Q51">
            <v>0</v>
          </cell>
          <cell r="V51" t="str">
            <v xml:space="preserve"> </v>
          </cell>
          <cell r="Y51" t="str">
            <v xml:space="preserve"> </v>
          </cell>
        </row>
        <row r="52">
          <cell r="D52" t="str">
            <v xml:space="preserve"> </v>
          </cell>
          <cell r="Y52" t="str">
            <v xml:space="preserve"> </v>
          </cell>
        </row>
        <row r="53">
          <cell r="A53">
            <v>704</v>
          </cell>
          <cell r="C53" t="str">
            <v>DOMAČI DAVKI NA BLAGO IN STORITVE</v>
          </cell>
          <cell r="D53">
            <v>593927877.41895008</v>
          </cell>
          <cell r="E53">
            <v>630202999.626176</v>
          </cell>
          <cell r="F53">
            <v>-36275122.207225919</v>
          </cell>
          <cell r="G53">
            <v>100.10801270932677</v>
          </cell>
          <cell r="H53">
            <v>-8.0734502210038812</v>
          </cell>
          <cell r="I53">
            <v>4326937.6669651298</v>
          </cell>
          <cell r="J53">
            <v>32345368.615871631</v>
          </cell>
          <cell r="K53">
            <v>49628140.525387578</v>
          </cell>
          <cell r="L53">
            <v>86300446.808224335</v>
          </cell>
          <cell r="M53">
            <v>83.84283990657552</v>
          </cell>
          <cell r="N53">
            <v>62917534.795719907</v>
          </cell>
          <cell r="O53">
            <v>52326908.514493138</v>
          </cell>
          <cell r="P53">
            <v>32558599.429167844</v>
          </cell>
          <cell r="Q53">
            <v>234103489.54760522</v>
          </cell>
          <cell r="R53">
            <v>80654256.638333142</v>
          </cell>
          <cell r="S53">
            <v>54076810.954486705</v>
          </cell>
          <cell r="T53">
            <v>23532814.718358696</v>
          </cell>
          <cell r="U53">
            <v>64337705.61983411</v>
          </cell>
          <cell r="V53">
            <v>68778743.986749932</v>
          </cell>
          <cell r="W53">
            <v>54562512.023384005</v>
          </cell>
          <cell r="X53">
            <v>60072807.423999995</v>
          </cell>
          <cell r="Y53">
            <v>640119140.91275191</v>
          </cell>
          <cell r="Z53" t="e">
            <v>#VALUE!</v>
          </cell>
          <cell r="AA53">
            <v>107.7772512875699</v>
          </cell>
          <cell r="AB53">
            <v>-2.1102701697685688E-2</v>
          </cell>
        </row>
        <row r="55">
          <cell r="C55" t="str">
            <v xml:space="preserve">                                 - dinamizirani sprejeti proračun</v>
          </cell>
          <cell r="D55">
            <v>164345862</v>
          </cell>
          <cell r="E55" t="str">
            <v xml:space="preserve"> </v>
          </cell>
          <cell r="I55">
            <v>5334587</v>
          </cell>
          <cell r="J55">
            <v>5334587</v>
          </cell>
          <cell r="K55">
            <v>5334587</v>
          </cell>
          <cell r="L55">
            <v>16003761</v>
          </cell>
          <cell r="N55">
            <v>5334587</v>
          </cell>
          <cell r="O55">
            <v>5334587</v>
          </cell>
          <cell r="P55">
            <v>5334587</v>
          </cell>
          <cell r="Q55">
            <v>32007522</v>
          </cell>
          <cell r="R55">
            <v>5334587</v>
          </cell>
          <cell r="S55">
            <v>5334587</v>
          </cell>
          <cell r="T55">
            <v>5334587</v>
          </cell>
          <cell r="U55">
            <v>5334587</v>
          </cell>
          <cell r="V55">
            <v>72672985</v>
          </cell>
          <cell r="W55">
            <v>28005405</v>
          </cell>
          <cell r="X55">
            <v>77660000</v>
          </cell>
          <cell r="Y55">
            <v>231684260</v>
          </cell>
          <cell r="Z55" t="str">
            <v xml:space="preserve"> </v>
          </cell>
        </row>
        <row r="56">
          <cell r="A56">
            <v>7040</v>
          </cell>
          <cell r="C56" t="str">
            <v>Splošni prometni davki, davki na dodano vrednost</v>
          </cell>
          <cell r="D56">
            <v>411072285.48887002</v>
          </cell>
          <cell r="E56">
            <v>436425000</v>
          </cell>
          <cell r="F56">
            <v>-25352714.511129975</v>
          </cell>
          <cell r="G56">
            <v>86.956302903498965</v>
          </cell>
          <cell r="H56">
            <v>-20.150318729569364</v>
          </cell>
          <cell r="I56">
            <v>200000</v>
          </cell>
          <cell r="J56">
            <v>27116029.226837486</v>
          </cell>
          <cell r="K56">
            <v>24404111.340663455</v>
          </cell>
          <cell r="L56">
            <v>51720140.567500941</v>
          </cell>
          <cell r="M56">
            <v>73.604464421690039</v>
          </cell>
          <cell r="N56">
            <v>46599472.648850836</v>
          </cell>
          <cell r="O56">
            <v>35684259.585644335</v>
          </cell>
          <cell r="P56">
            <v>26651426.958430678</v>
          </cell>
          <cell r="Q56">
            <v>160655299.76042679</v>
          </cell>
          <cell r="R56">
            <v>53111141.36225377</v>
          </cell>
          <cell r="S56">
            <v>37997434.138323173</v>
          </cell>
          <cell r="T56">
            <v>18680817.258478794</v>
          </cell>
          <cell r="U56">
            <v>35986846.484209791</v>
          </cell>
          <cell r="V56">
            <v>53089492.598139234</v>
          </cell>
          <cell r="W56">
            <v>39422220.157384001</v>
          </cell>
          <cell r="X56">
            <v>47772807.423999995</v>
          </cell>
          <cell r="Y56">
            <v>446716059.1832155</v>
          </cell>
          <cell r="Z56" t="e">
            <v>#VALUE!</v>
          </cell>
          <cell r="AA56">
            <v>108.67092600318603</v>
          </cell>
          <cell r="AB56">
            <v>0.80790909386459475</v>
          </cell>
        </row>
        <row r="57">
          <cell r="M57" t="str">
            <v xml:space="preserve"> </v>
          </cell>
        </row>
        <row r="58">
          <cell r="C58" t="str">
            <v xml:space="preserve">                                 - dinamizirani sprejeti proračun</v>
          </cell>
          <cell r="D58">
            <v>93393366</v>
          </cell>
          <cell r="E58" t="str">
            <v xml:space="preserve"> </v>
          </cell>
          <cell r="I58">
            <v>1490306</v>
          </cell>
          <cell r="J58">
            <v>1490306</v>
          </cell>
          <cell r="K58">
            <v>1490306</v>
          </cell>
          <cell r="L58">
            <v>4470918</v>
          </cell>
          <cell r="N58">
            <v>1490306</v>
          </cell>
          <cell r="O58">
            <v>1490306</v>
          </cell>
          <cell r="P58">
            <v>1490306</v>
          </cell>
          <cell r="Q58">
            <v>8941836</v>
          </cell>
          <cell r="R58">
            <v>1490306</v>
          </cell>
          <cell r="S58">
            <v>1490306</v>
          </cell>
          <cell r="T58">
            <v>1490306</v>
          </cell>
          <cell r="U58">
            <v>1490306</v>
          </cell>
          <cell r="V58">
            <v>55500000</v>
          </cell>
          <cell r="W58">
            <v>20000000</v>
          </cell>
          <cell r="X58">
            <v>57000000</v>
          </cell>
          <cell r="Y58">
            <v>147403060</v>
          </cell>
          <cell r="Z58" t="str">
            <v xml:space="preserve"> </v>
          </cell>
        </row>
        <row r="59">
          <cell r="C59" t="str">
            <v xml:space="preserve">1.    Davek od prometa proizvodov in storitev </v>
          </cell>
          <cell r="D59">
            <v>11203092.30036</v>
          </cell>
          <cell r="E59">
            <v>5000000</v>
          </cell>
          <cell r="F59">
            <v>6203092.3003599998</v>
          </cell>
          <cell r="G59">
            <v>4.2133787163824659</v>
          </cell>
          <cell r="H59">
            <v>-96.130965366039973</v>
          </cell>
          <cell r="I59">
            <v>200000</v>
          </cell>
          <cell r="J59">
            <v>200000</v>
          </cell>
          <cell r="K59">
            <v>200000</v>
          </cell>
          <cell r="L59">
            <v>600000</v>
          </cell>
          <cell r="M59">
            <v>21.577241894640011</v>
          </cell>
          <cell r="N59">
            <v>100000</v>
          </cell>
          <cell r="O59">
            <v>100000</v>
          </cell>
          <cell r="P59">
            <v>100000</v>
          </cell>
          <cell r="Q59">
            <v>900000</v>
          </cell>
          <cell r="R59">
            <v>100000</v>
          </cell>
          <cell r="S59">
            <v>0</v>
          </cell>
          <cell r="T59">
            <v>0</v>
          </cell>
          <cell r="U59">
            <v>0</v>
          </cell>
          <cell r="V59">
            <v>0</v>
          </cell>
          <cell r="W59">
            <v>0</v>
          </cell>
          <cell r="X59">
            <v>0</v>
          </cell>
          <cell r="Y59">
            <v>1000000</v>
          </cell>
          <cell r="Z59" t="e">
            <v>#VALUE!</v>
          </cell>
          <cell r="AA59">
            <v>8.9261069460961782</v>
          </cell>
          <cell r="AB59">
            <v>-91.71975236911301</v>
          </cell>
        </row>
        <row r="60">
          <cell r="C60" t="str">
            <v xml:space="preserve">                                 - dinamizirani sprejeti proračun</v>
          </cell>
          <cell r="D60">
            <v>16393366</v>
          </cell>
          <cell r="I60">
            <v>1490306</v>
          </cell>
          <cell r="J60">
            <v>1490306</v>
          </cell>
          <cell r="K60">
            <v>1490306</v>
          </cell>
          <cell r="L60">
            <v>4470918</v>
          </cell>
          <cell r="N60">
            <v>1490306</v>
          </cell>
          <cell r="O60">
            <v>1490306</v>
          </cell>
          <cell r="P60">
            <v>1490306</v>
          </cell>
          <cell r="Q60">
            <v>8941836</v>
          </cell>
          <cell r="R60">
            <v>1490306</v>
          </cell>
          <cell r="S60">
            <v>1490306</v>
          </cell>
          <cell r="T60">
            <v>1490306</v>
          </cell>
          <cell r="U60">
            <v>1490306</v>
          </cell>
          <cell r="V60">
            <v>0</v>
          </cell>
          <cell r="W60">
            <v>0</v>
          </cell>
          <cell r="X60">
            <v>0</v>
          </cell>
          <cell r="Y60">
            <v>14903060</v>
          </cell>
        </row>
        <row r="61">
          <cell r="C61" t="str">
            <v>1.1. Davek od prometa proizvodov</v>
          </cell>
          <cell r="D61">
            <v>5606637.4071800001</v>
          </cell>
          <cell r="E61">
            <v>3500000</v>
          </cell>
          <cell r="F61">
            <v>2106637.4071800001</v>
          </cell>
          <cell r="G61" t="str">
            <v>…</v>
          </cell>
          <cell r="H61" t="str">
            <v>…</v>
          </cell>
          <cell r="I61">
            <v>100000</v>
          </cell>
          <cell r="J61">
            <v>100000</v>
          </cell>
          <cell r="K61">
            <v>100000</v>
          </cell>
          <cell r="L61">
            <v>300000</v>
          </cell>
          <cell r="N61">
            <v>50000</v>
          </cell>
          <cell r="O61">
            <v>50000</v>
          </cell>
          <cell r="P61">
            <v>50000</v>
          </cell>
          <cell r="Q61">
            <v>450000</v>
          </cell>
          <cell r="R61">
            <v>50000</v>
          </cell>
          <cell r="S61">
            <v>0</v>
          </cell>
          <cell r="T61">
            <v>0</v>
          </cell>
          <cell r="U61">
            <v>0</v>
          </cell>
          <cell r="V61">
            <v>0</v>
          </cell>
          <cell r="W61">
            <v>0</v>
          </cell>
          <cell r="X61">
            <v>0</v>
          </cell>
          <cell r="Y61">
            <v>500000</v>
          </cell>
          <cell r="Z61" t="str">
            <v xml:space="preserve"> </v>
          </cell>
          <cell r="AA61" t="str">
            <v>…</v>
          </cell>
          <cell r="AB61" t="str">
            <v>…</v>
          </cell>
        </row>
        <row r="62">
          <cell r="C62" t="str">
            <v xml:space="preserve">       v tem:</v>
          </cell>
          <cell r="D62" t="str">
            <v xml:space="preserve"> </v>
          </cell>
          <cell r="I62" t="str">
            <v xml:space="preserve"> </v>
          </cell>
          <cell r="J62" t="str">
            <v xml:space="preserve"> </v>
          </cell>
          <cell r="K62" t="str">
            <v xml:space="preserve"> </v>
          </cell>
          <cell r="N62" t="str">
            <v xml:space="preserve"> </v>
          </cell>
          <cell r="O62" t="str">
            <v xml:space="preserve"> </v>
          </cell>
          <cell r="P62" t="str">
            <v xml:space="preserve"> </v>
          </cell>
          <cell r="R62" t="str">
            <v xml:space="preserve"> </v>
          </cell>
          <cell r="S62" t="str">
            <v xml:space="preserve"> </v>
          </cell>
          <cell r="T62" t="str">
            <v xml:space="preserve"> </v>
          </cell>
          <cell r="U62" t="str">
            <v xml:space="preserve"> </v>
          </cell>
          <cell r="Y62" t="str">
            <v xml:space="preserve"> </v>
          </cell>
        </row>
        <row r="63">
          <cell r="C63" t="str">
            <v xml:space="preserve">      - naftni derivati</v>
          </cell>
          <cell r="D63" t="str">
            <v xml:space="preserve"> </v>
          </cell>
          <cell r="G63" t="str">
            <v>…</v>
          </cell>
          <cell r="H63" t="str">
            <v>…</v>
          </cell>
          <cell r="I63">
            <v>0</v>
          </cell>
          <cell r="J63">
            <v>0</v>
          </cell>
          <cell r="K63">
            <v>0</v>
          </cell>
          <cell r="L63">
            <v>0</v>
          </cell>
          <cell r="N63">
            <v>0</v>
          </cell>
          <cell r="O63">
            <v>0</v>
          </cell>
          <cell r="P63">
            <v>0</v>
          </cell>
          <cell r="Q63">
            <v>0</v>
          </cell>
          <cell r="R63">
            <v>0</v>
          </cell>
          <cell r="S63">
            <v>0</v>
          </cell>
          <cell r="T63">
            <v>0</v>
          </cell>
          <cell r="U63">
            <v>0</v>
          </cell>
          <cell r="V63">
            <v>0</v>
          </cell>
          <cell r="W63">
            <v>0</v>
          </cell>
          <cell r="X63">
            <v>0</v>
          </cell>
          <cell r="Y63" t="str">
            <v xml:space="preserve"> </v>
          </cell>
          <cell r="AA63" t="str">
            <v>…</v>
          </cell>
          <cell r="AB63" t="str">
            <v>…</v>
          </cell>
        </row>
        <row r="64">
          <cell r="C64" t="str">
            <v xml:space="preserve">      - tobak</v>
          </cell>
          <cell r="D64" t="str">
            <v xml:space="preserve"> </v>
          </cell>
          <cell r="G64" t="str">
            <v>…</v>
          </cell>
          <cell r="H64" t="str">
            <v>…</v>
          </cell>
          <cell r="I64">
            <v>0</v>
          </cell>
          <cell r="J64">
            <v>0</v>
          </cell>
          <cell r="K64">
            <v>0</v>
          </cell>
          <cell r="L64">
            <v>0</v>
          </cell>
          <cell r="N64">
            <v>0</v>
          </cell>
          <cell r="O64">
            <v>0</v>
          </cell>
          <cell r="P64">
            <v>0</v>
          </cell>
          <cell r="Q64">
            <v>0</v>
          </cell>
          <cell r="R64">
            <v>0</v>
          </cell>
          <cell r="S64">
            <v>0</v>
          </cell>
          <cell r="T64">
            <v>0</v>
          </cell>
          <cell r="U64">
            <v>0</v>
          </cell>
          <cell r="V64">
            <v>0</v>
          </cell>
          <cell r="W64">
            <v>0</v>
          </cell>
          <cell r="X64">
            <v>0</v>
          </cell>
          <cell r="Y64" t="str">
            <v xml:space="preserve"> </v>
          </cell>
          <cell r="AA64" t="str">
            <v>…</v>
          </cell>
          <cell r="AB64" t="str">
            <v>…</v>
          </cell>
        </row>
        <row r="65">
          <cell r="C65" t="str">
            <v xml:space="preserve">      - alkohol</v>
          </cell>
          <cell r="D65" t="str">
            <v xml:space="preserve"> </v>
          </cell>
          <cell r="G65" t="str">
            <v>…</v>
          </cell>
          <cell r="H65" t="str">
            <v>…</v>
          </cell>
          <cell r="I65">
            <v>0</v>
          </cell>
          <cell r="J65">
            <v>0</v>
          </cell>
          <cell r="K65">
            <v>0</v>
          </cell>
          <cell r="L65">
            <v>0</v>
          </cell>
          <cell r="N65">
            <v>0</v>
          </cell>
          <cell r="O65">
            <v>0</v>
          </cell>
          <cell r="P65">
            <v>0</v>
          </cell>
          <cell r="Q65">
            <v>0</v>
          </cell>
          <cell r="R65">
            <v>0</v>
          </cell>
          <cell r="S65">
            <v>0</v>
          </cell>
          <cell r="T65">
            <v>0</v>
          </cell>
          <cell r="U65">
            <v>0</v>
          </cell>
          <cell r="V65">
            <v>0</v>
          </cell>
          <cell r="W65">
            <v>0</v>
          </cell>
          <cell r="X65">
            <v>0</v>
          </cell>
          <cell r="Y65" t="str">
            <v xml:space="preserve"> </v>
          </cell>
          <cell r="AA65" t="str">
            <v>…</v>
          </cell>
          <cell r="AB65" t="str">
            <v>…</v>
          </cell>
        </row>
        <row r="66">
          <cell r="C66" t="str">
            <v xml:space="preserve">      - ostali davki od prometa proizvodov</v>
          </cell>
          <cell r="D66" t="str">
            <v xml:space="preserve"> </v>
          </cell>
          <cell r="G66" t="str">
            <v>…</v>
          </cell>
          <cell r="H66" t="str">
            <v>…</v>
          </cell>
          <cell r="I66">
            <v>100000</v>
          </cell>
          <cell r="J66">
            <v>100000</v>
          </cell>
          <cell r="K66">
            <v>100000</v>
          </cell>
          <cell r="L66">
            <v>300000</v>
          </cell>
          <cell r="N66">
            <v>50000</v>
          </cell>
          <cell r="O66">
            <v>50000</v>
          </cell>
          <cell r="P66">
            <v>50000</v>
          </cell>
          <cell r="Q66">
            <v>450000</v>
          </cell>
          <cell r="R66">
            <v>50000</v>
          </cell>
          <cell r="S66">
            <v>0</v>
          </cell>
          <cell r="T66">
            <v>0</v>
          </cell>
          <cell r="U66">
            <v>0</v>
          </cell>
          <cell r="V66">
            <v>0</v>
          </cell>
          <cell r="W66">
            <v>0</v>
          </cell>
          <cell r="X66">
            <v>0</v>
          </cell>
          <cell r="Y66" t="str">
            <v xml:space="preserve"> </v>
          </cell>
          <cell r="AA66" t="str">
            <v>…</v>
          </cell>
          <cell r="AB66" t="str">
            <v>…</v>
          </cell>
        </row>
        <row r="67">
          <cell r="C67" t="str">
            <v>1.2. Davek od prometa storitev (brez pos.d.od iger na srečo)</v>
          </cell>
          <cell r="D67">
            <v>5596454.8931799997</v>
          </cell>
          <cell r="E67">
            <v>1500000</v>
          </cell>
          <cell r="F67">
            <v>4096454.8931799997</v>
          </cell>
          <cell r="G67" t="str">
            <v>…</v>
          </cell>
          <cell r="H67" t="str">
            <v>…</v>
          </cell>
          <cell r="I67">
            <v>100000</v>
          </cell>
          <cell r="J67">
            <v>100000</v>
          </cell>
          <cell r="K67">
            <v>100000</v>
          </cell>
          <cell r="L67">
            <v>300000</v>
          </cell>
          <cell r="N67">
            <v>50000</v>
          </cell>
          <cell r="O67">
            <v>50000</v>
          </cell>
          <cell r="P67">
            <v>50000</v>
          </cell>
          <cell r="Q67">
            <v>450000</v>
          </cell>
          <cell r="R67">
            <v>50000</v>
          </cell>
          <cell r="S67">
            <v>0</v>
          </cell>
          <cell r="T67">
            <v>0</v>
          </cell>
          <cell r="U67">
            <v>0</v>
          </cell>
          <cell r="V67">
            <v>0</v>
          </cell>
          <cell r="W67">
            <v>0</v>
          </cell>
          <cell r="X67">
            <v>0</v>
          </cell>
          <cell r="Y67">
            <v>500000</v>
          </cell>
          <cell r="Z67" t="str">
            <v xml:space="preserve"> </v>
          </cell>
          <cell r="AA67" t="str">
            <v>…</v>
          </cell>
          <cell r="AB67" t="str">
            <v>…</v>
          </cell>
        </row>
        <row r="68">
          <cell r="A68" t="str">
            <v xml:space="preserve"> *) ZARADI KOREKTNE PRIMERJAVE PRIHODKOV IZ NASLOVA DOMAČIH DAVKOV NA BLAGO IN STORITVE ME LETOMA 1999 IN 2000 JE POTREBNO V LETU 1999 IZLOČITI VPLIV ENKRATNIH UČINKOV PREHODA OBDAVČITVE PROMETA</v>
          </cell>
        </row>
        <row r="69">
          <cell r="A69" t="str">
            <v xml:space="preserve">     BLAGA IN STORITEV IZ PLAČANE NA FAKTURIRANO REALIZACIJO, KI SO BILI REALIZIRANI OB UVEDBI DAVKA NA DODANO VREDNOST. V PRIKAZU PRIMERLJIVE RASTI MED LETOMA 1999 IN 2000 JE ZATO V LETU 1999 IZLOČENO </v>
          </cell>
        </row>
        <row r="70">
          <cell r="A70" t="str">
            <v xml:space="preserve">     25 MLRD SIT PROMETNIH DAVKOV V NEPLAČANIH TERJATVAH, KI BODO PO OCENAH DO KONCA LETA VPLAČANI V PRORAČUN NA PODLAGI DOKONČNEGA OBRAČUNA PROMETNIH DAVKOV.</v>
          </cell>
        </row>
        <row r="72">
          <cell r="D72" t="str">
            <v xml:space="preserve"> </v>
          </cell>
          <cell r="J72" t="str">
            <v xml:space="preserve"> </v>
          </cell>
          <cell r="K72" t="str">
            <v xml:space="preserve"> </v>
          </cell>
          <cell r="N72" t="str">
            <v xml:space="preserve"> </v>
          </cell>
          <cell r="O72" t="str">
            <v xml:space="preserve"> </v>
          </cell>
          <cell r="P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row>
        <row r="73">
          <cell r="C73" t="str">
            <v>2.    Davek na dodano vrednost (od 1.7. 1999 dalje)</v>
          </cell>
          <cell r="D73">
            <v>399869193.18851006</v>
          </cell>
          <cell r="E73">
            <v>431425000</v>
          </cell>
          <cell r="F73">
            <v>-31555806.81148994</v>
          </cell>
          <cell r="G73">
            <v>193.3220132641157</v>
          </cell>
          <cell r="H73">
            <v>77.522509884403746</v>
          </cell>
          <cell r="I73">
            <v>0</v>
          </cell>
          <cell r="J73">
            <v>26916029.226837486</v>
          </cell>
          <cell r="K73">
            <v>24204111.340663455</v>
          </cell>
          <cell r="L73">
            <v>51120140.567500941</v>
          </cell>
          <cell r="M73">
            <v>75.748174721898167</v>
          </cell>
          <cell r="N73">
            <v>46499472.648850836</v>
          </cell>
          <cell r="O73">
            <v>35584259.585644335</v>
          </cell>
          <cell r="P73">
            <v>26551426.958430678</v>
          </cell>
          <cell r="Q73">
            <v>159755299.76042679</v>
          </cell>
          <cell r="R73">
            <v>53011141.36225377</v>
          </cell>
          <cell r="S73">
            <v>37997434.138323173</v>
          </cell>
          <cell r="T73">
            <v>18680817.258478794</v>
          </cell>
          <cell r="U73">
            <v>35986846.484209791</v>
          </cell>
          <cell r="V73">
            <v>53089492.598139234</v>
          </cell>
          <cell r="W73">
            <v>39422220.157384001</v>
          </cell>
          <cell r="X73">
            <v>47772807.423999995</v>
          </cell>
          <cell r="Y73">
            <v>445716059.1832155</v>
          </cell>
          <cell r="Z73" t="e">
            <v>#VALUE!</v>
          </cell>
          <cell r="AA73">
            <v>111.46546590126833</v>
          </cell>
          <cell r="AB73">
            <v>3.4002466616589402</v>
          </cell>
        </row>
        <row r="74">
          <cell r="C74" t="str">
            <v xml:space="preserve">                                 - dinamizirani sprejeti proračun</v>
          </cell>
          <cell r="D74">
            <v>77000000</v>
          </cell>
          <cell r="E74" t="str">
            <v xml:space="preserve"> </v>
          </cell>
          <cell r="I74">
            <v>0</v>
          </cell>
          <cell r="J74">
            <v>0</v>
          </cell>
          <cell r="K74">
            <v>0</v>
          </cell>
          <cell r="L74">
            <v>0</v>
          </cell>
          <cell r="N74">
            <v>0</v>
          </cell>
          <cell r="O74">
            <v>0</v>
          </cell>
          <cell r="P74">
            <v>0</v>
          </cell>
          <cell r="Q74">
            <v>0</v>
          </cell>
          <cell r="R74">
            <v>0</v>
          </cell>
          <cell r="S74">
            <v>0</v>
          </cell>
          <cell r="T74">
            <v>0</v>
          </cell>
          <cell r="U74">
            <v>0</v>
          </cell>
          <cell r="V74">
            <v>55500000</v>
          </cell>
          <cell r="W74">
            <v>20000000</v>
          </cell>
          <cell r="X74">
            <v>57000000</v>
          </cell>
          <cell r="Y74">
            <v>132500000</v>
          </cell>
          <cell r="Z74" t="str">
            <v xml:space="preserve"> </v>
          </cell>
        </row>
        <row r="76">
          <cell r="C76" t="str">
            <v>2.1. Davek na dodano vrednost po obračunu - neto vplačila</v>
          </cell>
          <cell r="D76">
            <v>117720344.26443002</v>
          </cell>
          <cell r="E76">
            <v>216225000</v>
          </cell>
          <cell r="F76" t="str">
            <v xml:space="preserve"> </v>
          </cell>
          <cell r="G76">
            <v>127.37532650455201</v>
          </cell>
          <cell r="H76">
            <v>16.96540542199449</v>
          </cell>
          <cell r="I76">
            <v>0</v>
          </cell>
          <cell r="J76">
            <v>8250000</v>
          </cell>
          <cell r="K76">
            <v>-4313042.8646600004</v>
          </cell>
          <cell r="L76">
            <v>3936957.1353399996</v>
          </cell>
          <cell r="M76">
            <v>15.119541068893996</v>
          </cell>
          <cell r="N76">
            <v>21768767.291097999</v>
          </cell>
          <cell r="O76">
            <v>9275453.1713979952</v>
          </cell>
          <cell r="P76">
            <v>-3291783.1824760027</v>
          </cell>
          <cell r="Q76">
            <v>31689394.415359985</v>
          </cell>
          <cell r="R76">
            <v>26986779.153541997</v>
          </cell>
          <cell r="S76">
            <v>9581245.6536299959</v>
          </cell>
          <cell r="T76">
            <v>-3922877.6828880012</v>
          </cell>
          <cell r="U76">
            <v>8746394.5228204355</v>
          </cell>
          <cell r="V76">
            <v>23147958.624127999</v>
          </cell>
          <cell r="W76">
            <v>8549479.6446159966</v>
          </cell>
          <cell r="X76">
            <v>19748463.999999993</v>
          </cell>
          <cell r="Y76">
            <v>124526838.33120841</v>
          </cell>
          <cell r="Z76" t="str">
            <v xml:space="preserve"> </v>
          </cell>
          <cell r="AA76">
            <v>105.78191824812309</v>
          </cell>
          <cell r="AB76">
            <v>-1.872060994319952</v>
          </cell>
        </row>
        <row r="77">
          <cell r="C77" t="str">
            <v xml:space="preserve">      -  Vplačila DDV</v>
          </cell>
          <cell r="D77">
            <v>279591442.16850996</v>
          </cell>
          <cell r="G77" t="str">
            <v>…</v>
          </cell>
          <cell r="H77" t="str">
            <v>…</v>
          </cell>
          <cell r="I77">
            <v>0</v>
          </cell>
          <cell r="J77">
            <v>22000000</v>
          </cell>
          <cell r="K77">
            <v>9500000</v>
          </cell>
          <cell r="L77">
            <v>31500000</v>
          </cell>
          <cell r="M77">
            <v>78.083394254906437</v>
          </cell>
          <cell r="N77">
            <v>36000000</v>
          </cell>
          <cell r="O77">
            <v>23829881.219133995</v>
          </cell>
          <cell r="P77">
            <v>11564686.997851998</v>
          </cell>
          <cell r="Q77">
            <v>102894568.216986</v>
          </cell>
          <cell r="R77">
            <v>42057257.689461999</v>
          </cell>
          <cell r="S77">
            <v>24463017.162583999</v>
          </cell>
          <cell r="T77">
            <v>10914386.640149999</v>
          </cell>
          <cell r="U77">
            <v>24347409.882168435</v>
          </cell>
          <cell r="V77">
            <v>39127754.309643999</v>
          </cell>
          <cell r="W77">
            <v>25955790.566615999</v>
          </cell>
          <cell r="X77">
            <v>39842857.999999993</v>
          </cell>
          <cell r="Y77">
            <v>309603042.46761048</v>
          </cell>
          <cell r="AA77">
            <v>110.73409116757318</v>
          </cell>
          <cell r="AB77">
            <v>2.721791435596657</v>
          </cell>
        </row>
        <row r="78">
          <cell r="C78" t="str">
            <v xml:space="preserve">      -  Vračila DDV</v>
          </cell>
          <cell r="D78">
            <v>161871099</v>
          </cell>
          <cell r="G78" t="str">
            <v>…</v>
          </cell>
          <cell r="H78" t="str">
            <v>…</v>
          </cell>
          <cell r="I78">
            <v>0</v>
          </cell>
          <cell r="J78">
            <v>13750000</v>
          </cell>
          <cell r="K78">
            <v>13813042.86466</v>
          </cell>
          <cell r="L78">
            <v>27563042.864660002</v>
          </cell>
          <cell r="M78">
            <v>192.713270148584</v>
          </cell>
          <cell r="N78">
            <v>14231232.708902001</v>
          </cell>
          <cell r="O78">
            <v>14554428.047736</v>
          </cell>
          <cell r="P78">
            <v>14856470.180328</v>
          </cell>
          <cell r="Q78">
            <v>71205173.801625997</v>
          </cell>
          <cell r="R78">
            <v>15070478.53592</v>
          </cell>
          <cell r="S78">
            <v>14881771.508954003</v>
          </cell>
          <cell r="T78">
            <v>14837264.323038001</v>
          </cell>
          <cell r="U78">
            <v>15601015.359347999</v>
          </cell>
          <cell r="V78">
            <v>15979795.685516</v>
          </cell>
          <cell r="W78">
            <v>17406310.922000002</v>
          </cell>
          <cell r="X78">
            <v>20094394</v>
          </cell>
          <cell r="Y78">
            <v>185076204.13640198</v>
          </cell>
          <cell r="AA78">
            <v>114.33554555430676</v>
          </cell>
          <cell r="AB78">
            <v>6.0626582136426492</v>
          </cell>
        </row>
        <row r="79">
          <cell r="C79" t="str">
            <v>2.2. Davek na dodano vrednost od uvoza</v>
          </cell>
          <cell r="D79">
            <v>282148848.92408001</v>
          </cell>
          <cell r="E79">
            <v>215200000</v>
          </cell>
          <cell r="F79" t="str">
            <v xml:space="preserve"> </v>
          </cell>
          <cell r="G79">
            <v>246.58844945632379</v>
          </cell>
          <cell r="H79">
            <v>126.43567443188593</v>
          </cell>
          <cell r="I79">
            <v>0</v>
          </cell>
          <cell r="J79">
            <v>18666029.226837486</v>
          </cell>
          <cell r="K79">
            <v>28517154.205323458</v>
          </cell>
          <cell r="L79">
            <v>47183183.432160944</v>
          </cell>
          <cell r="M79">
            <v>113.83680000000001</v>
          </cell>
          <cell r="N79">
            <v>24730705.357752837</v>
          </cell>
          <cell r="O79">
            <v>26308806.414246343</v>
          </cell>
          <cell r="P79">
            <v>29843210.14090668</v>
          </cell>
          <cell r="Q79">
            <v>128065905.3450668</v>
          </cell>
          <cell r="R79">
            <v>26024362.208711777</v>
          </cell>
          <cell r="S79">
            <v>28416188.484693173</v>
          </cell>
          <cell r="T79">
            <v>22603694.941366795</v>
          </cell>
          <cell r="U79">
            <v>27240451.961389352</v>
          </cell>
          <cell r="V79">
            <v>29941533.974011235</v>
          </cell>
          <cell r="W79">
            <v>30872740.512768004</v>
          </cell>
          <cell r="X79">
            <v>28024343.424000002</v>
          </cell>
          <cell r="Y79">
            <v>321189220.85200721</v>
          </cell>
          <cell r="Z79" t="str">
            <v xml:space="preserve"> </v>
          </cell>
          <cell r="AA79">
            <v>113.83680000000003</v>
          </cell>
          <cell r="AB79">
            <v>5.6000000000000227</v>
          </cell>
        </row>
        <row r="80">
          <cell r="C80" t="str">
            <v xml:space="preserve"> od tega:  -  Vračila DDV od uvoza</v>
          </cell>
          <cell r="D80">
            <v>0</v>
          </cell>
          <cell r="E80" t="str">
            <v xml:space="preserve"> </v>
          </cell>
          <cell r="I80">
            <v>0</v>
          </cell>
          <cell r="J80">
            <v>0</v>
          </cell>
          <cell r="K80">
            <v>0</v>
          </cell>
          <cell r="N80">
            <v>0</v>
          </cell>
          <cell r="O80">
            <v>0</v>
          </cell>
          <cell r="P80">
            <v>0</v>
          </cell>
          <cell r="R80">
            <v>0</v>
          </cell>
          <cell r="S80">
            <v>0</v>
          </cell>
          <cell r="T80">
            <v>0</v>
          </cell>
          <cell r="U80">
            <v>0</v>
          </cell>
          <cell r="Y80">
            <v>0</v>
          </cell>
          <cell r="Z80" t="str">
            <v xml:space="preserve"> </v>
          </cell>
        </row>
        <row r="81">
          <cell r="D81" t="str">
            <v xml:space="preserve"> </v>
          </cell>
          <cell r="T81" t="str">
            <v xml:space="preserve"> </v>
          </cell>
          <cell r="U81" t="str">
            <v xml:space="preserve"> </v>
          </cell>
          <cell r="Y81" t="str">
            <v xml:space="preserve"> </v>
          </cell>
        </row>
        <row r="82">
          <cell r="A82">
            <v>7041</v>
          </cell>
          <cell r="C82" t="str">
            <v xml:space="preserve">Drugi davki na blago in storitve </v>
          </cell>
          <cell r="D82">
            <v>7761896.0202599987</v>
          </cell>
          <cell r="E82">
            <v>6000000</v>
          </cell>
          <cell r="F82">
            <v>1761896.0202599987</v>
          </cell>
          <cell r="G82">
            <v>41.603402349846526</v>
          </cell>
          <cell r="H82">
            <v>-61.796692057073898</v>
          </cell>
          <cell r="I82">
            <v>1084960.0259541799</v>
          </cell>
          <cell r="J82">
            <v>181712.44952114995</v>
          </cell>
          <cell r="K82">
            <v>1253690.6414248599</v>
          </cell>
          <cell r="L82">
            <v>2520363.1169001898</v>
          </cell>
          <cell r="M82">
            <v>102.76417451389244</v>
          </cell>
          <cell r="N82">
            <v>1005202.32289052</v>
          </cell>
          <cell r="O82">
            <v>1101338.3200356695</v>
          </cell>
          <cell r="P82">
            <v>218443.88518832001</v>
          </cell>
          <cell r="Q82">
            <v>4845347.6450146986</v>
          </cell>
          <cell r="R82">
            <v>430774.84707125998</v>
          </cell>
          <cell r="S82">
            <v>499004.44080524985</v>
          </cell>
          <cell r="T82">
            <v>177195.65548468</v>
          </cell>
          <cell r="U82">
            <v>950514.19154398993</v>
          </cell>
          <cell r="V82">
            <v>795089.25248443987</v>
          </cell>
          <cell r="W82">
            <v>303377.58</v>
          </cell>
          <cell r="X82">
            <v>0</v>
          </cell>
          <cell r="Y82">
            <v>8001303.6124043185</v>
          </cell>
          <cell r="Z82" t="e">
            <v>#VALUE!</v>
          </cell>
          <cell r="AA82">
            <v>103.08439576515096</v>
          </cell>
          <cell r="AB82">
            <v>-4.3744009599712825</v>
          </cell>
        </row>
        <row r="83">
          <cell r="C83" t="str">
            <v xml:space="preserve">                                 - dinamizirani sprejeti proračun</v>
          </cell>
          <cell r="D83">
            <v>11826945</v>
          </cell>
          <cell r="E83" t="str">
            <v xml:space="preserve"> </v>
          </cell>
          <cell r="I83">
            <v>1052764</v>
          </cell>
          <cell r="J83">
            <v>1052764</v>
          </cell>
          <cell r="K83">
            <v>1052764</v>
          </cell>
          <cell r="L83">
            <v>3158292</v>
          </cell>
          <cell r="N83">
            <v>1052764</v>
          </cell>
          <cell r="O83">
            <v>1052764</v>
          </cell>
          <cell r="P83">
            <v>1052764</v>
          </cell>
          <cell r="Q83">
            <v>6316584</v>
          </cell>
          <cell r="R83">
            <v>1052764</v>
          </cell>
          <cell r="S83">
            <v>1052764</v>
          </cell>
          <cell r="T83">
            <v>1052764</v>
          </cell>
          <cell r="U83">
            <v>1052764</v>
          </cell>
          <cell r="V83">
            <v>824000</v>
          </cell>
          <cell r="W83">
            <v>246541</v>
          </cell>
          <cell r="X83">
            <v>0</v>
          </cell>
          <cell r="Y83">
            <v>11598181</v>
          </cell>
          <cell r="Z83" t="str">
            <v xml:space="preserve"> </v>
          </cell>
        </row>
        <row r="84">
          <cell r="C84" t="str">
            <v xml:space="preserve"> - posebni prometni davek od alkoholnih pijač</v>
          </cell>
          <cell r="D84">
            <v>151737.99482000002</v>
          </cell>
          <cell r="E84">
            <v>0</v>
          </cell>
          <cell r="F84">
            <v>151737.99482000002</v>
          </cell>
          <cell r="G84" t="str">
            <v>…</v>
          </cell>
          <cell r="H84" t="str">
            <v>…</v>
          </cell>
          <cell r="I84">
            <v>119521.65462468</v>
          </cell>
          <cell r="J84">
            <v>6545.4158154000006</v>
          </cell>
          <cell r="K84">
            <v>5714.6538433599999</v>
          </cell>
          <cell r="L84">
            <v>131781.72428344001</v>
          </cell>
          <cell r="M84">
            <v>107.8</v>
          </cell>
          <cell r="N84">
            <v>8868.0994525200003</v>
          </cell>
          <cell r="O84">
            <v>7877.0647309200012</v>
          </cell>
          <cell r="P84">
            <v>6471.1665603200008</v>
          </cell>
          <cell r="Q84">
            <v>154998.05502720003</v>
          </cell>
          <cell r="R84">
            <v>5049.3219992600007</v>
          </cell>
          <cell r="S84">
            <v>100</v>
          </cell>
          <cell r="T84">
            <v>380.85476968000006</v>
          </cell>
          <cell r="U84">
            <v>2003.35043524</v>
          </cell>
          <cell r="V84">
            <v>1052.8240969400003</v>
          </cell>
          <cell r="W84">
            <v>307.23</v>
          </cell>
          <cell r="X84">
            <v>0</v>
          </cell>
          <cell r="Y84">
            <v>163891.63632832002</v>
          </cell>
          <cell r="Z84" t="str">
            <v xml:space="preserve"> </v>
          </cell>
          <cell r="AA84" t="str">
            <v>…</v>
          </cell>
          <cell r="AB84" t="str">
            <v>…</v>
          </cell>
        </row>
        <row r="85">
          <cell r="C85" t="str">
            <v xml:space="preserve"> - Taksa za obremenjevanje zraka (CO2 taksa)</v>
          </cell>
          <cell r="D85">
            <v>7610158.02544</v>
          </cell>
          <cell r="E85">
            <v>6000000</v>
          </cell>
          <cell r="F85">
            <v>1610158.02544</v>
          </cell>
          <cell r="G85">
            <v>50.530214451752911</v>
          </cell>
          <cell r="H85">
            <v>-53.599435765148847</v>
          </cell>
          <cell r="I85">
            <v>965438.37132949999</v>
          </cell>
          <cell r="J85">
            <v>175167.03370574996</v>
          </cell>
          <cell r="K85">
            <v>1247975.9875814999</v>
          </cell>
          <cell r="L85">
            <v>2388581.3926167497</v>
          </cell>
          <cell r="M85">
            <v>102.5</v>
          </cell>
          <cell r="N85">
            <v>996334.22343799996</v>
          </cell>
          <cell r="O85">
            <v>1093461.2553047496</v>
          </cell>
          <cell r="P85">
            <v>211972.718628</v>
          </cell>
          <cell r="Q85">
            <v>4690349.5899874996</v>
          </cell>
          <cell r="R85">
            <v>425725.52507199999</v>
          </cell>
          <cell r="S85">
            <v>498904.44080524985</v>
          </cell>
          <cell r="T85">
            <v>176814.80071499999</v>
          </cell>
          <cell r="U85">
            <v>948510.84110874997</v>
          </cell>
          <cell r="V85">
            <v>794036.42838749988</v>
          </cell>
          <cell r="W85">
            <v>303070.34999999998</v>
          </cell>
          <cell r="X85">
            <v>0</v>
          </cell>
          <cell r="Y85">
            <v>7837411.9760759994</v>
          </cell>
          <cell r="Z85" t="str">
            <v xml:space="preserve"> </v>
          </cell>
          <cell r="AA85">
            <v>102.98619226928419</v>
          </cell>
          <cell r="AB85">
            <v>-4.4654988225564125</v>
          </cell>
        </row>
        <row r="86">
          <cell r="D86" t="str">
            <v xml:space="preserve"> </v>
          </cell>
          <cell r="W86" t="str">
            <v xml:space="preserve"> </v>
          </cell>
          <cell r="X86" t="str">
            <v xml:space="preserve"> </v>
          </cell>
          <cell r="Y86" t="str">
            <v xml:space="preserve"> </v>
          </cell>
        </row>
        <row r="87">
          <cell r="A87">
            <v>7042</v>
          </cell>
          <cell r="C87" t="str">
            <v>Trošarine (akcize) - neto vplačila</v>
          </cell>
          <cell r="D87">
            <v>134033250.11741999</v>
          </cell>
          <cell r="E87">
            <v>147000000</v>
          </cell>
          <cell r="F87">
            <v>-12966749.882580012</v>
          </cell>
          <cell r="G87">
            <v>191.28837397838456</v>
          </cell>
          <cell r="H87">
            <v>75.655072523769093</v>
          </cell>
          <cell r="I87">
            <v>0</v>
          </cell>
          <cell r="J87">
            <v>1350000</v>
          </cell>
          <cell r="K87">
            <v>19450000</v>
          </cell>
          <cell r="L87">
            <v>20800000</v>
          </cell>
          <cell r="M87">
            <v>104.98665030468601</v>
          </cell>
          <cell r="N87">
            <v>11350000</v>
          </cell>
          <cell r="O87">
            <v>11600000</v>
          </cell>
          <cell r="P87">
            <v>1550000</v>
          </cell>
          <cell r="Q87">
            <v>45300000</v>
          </cell>
          <cell r="R87">
            <v>23350000</v>
          </cell>
          <cell r="S87">
            <v>11950000</v>
          </cell>
          <cell r="T87">
            <v>1350000</v>
          </cell>
          <cell r="U87">
            <v>23750000</v>
          </cell>
          <cell r="V87">
            <v>11500000</v>
          </cell>
          <cell r="W87">
            <v>11500000</v>
          </cell>
          <cell r="X87">
            <v>12300000</v>
          </cell>
          <cell r="Y87">
            <v>141000000</v>
          </cell>
          <cell r="Z87" t="e">
            <v>#VALUE!</v>
          </cell>
          <cell r="AA87">
            <v>105.1977773250121</v>
          </cell>
          <cell r="AB87">
            <v>-2.4139356910833953</v>
          </cell>
        </row>
        <row r="88">
          <cell r="C88" t="str">
            <v xml:space="preserve">                                 - dinamizirani sprejeti proračun</v>
          </cell>
          <cell r="D88">
            <v>24910000</v>
          </cell>
          <cell r="E88" t="str">
            <v xml:space="preserve"> </v>
          </cell>
          <cell r="I88">
            <v>0</v>
          </cell>
          <cell r="J88">
            <v>0</v>
          </cell>
          <cell r="K88">
            <v>0</v>
          </cell>
          <cell r="L88">
            <v>0</v>
          </cell>
          <cell r="N88">
            <v>0</v>
          </cell>
          <cell r="O88">
            <v>0</v>
          </cell>
          <cell r="P88">
            <v>0</v>
          </cell>
          <cell r="Q88">
            <v>0</v>
          </cell>
          <cell r="R88">
            <v>0</v>
          </cell>
          <cell r="S88">
            <v>0</v>
          </cell>
          <cell r="T88">
            <v>0</v>
          </cell>
          <cell r="U88">
            <v>0</v>
          </cell>
          <cell r="V88">
            <v>12590000</v>
          </cell>
          <cell r="W88">
            <v>4250000</v>
          </cell>
          <cell r="X88">
            <v>20660000</v>
          </cell>
          <cell r="Y88">
            <v>37500000</v>
          </cell>
          <cell r="Z88" t="str">
            <v xml:space="preserve"> </v>
          </cell>
        </row>
        <row r="89">
          <cell r="C89" t="str">
            <v xml:space="preserve">   - trošarine od mineralnih olj in plina</v>
          </cell>
          <cell r="D89">
            <v>94542183.249629989</v>
          </cell>
          <cell r="E89">
            <v>111200000</v>
          </cell>
          <cell r="F89">
            <v>-16657816.750370011</v>
          </cell>
          <cell r="G89" t="str">
            <v>…</v>
          </cell>
          <cell r="H89" t="str">
            <v>…</v>
          </cell>
          <cell r="I89">
            <v>0</v>
          </cell>
          <cell r="J89">
            <v>950000</v>
          </cell>
          <cell r="K89">
            <v>14800000</v>
          </cell>
          <cell r="L89">
            <v>15750000</v>
          </cell>
          <cell r="M89">
            <v>105.59319683287714</v>
          </cell>
          <cell r="N89">
            <v>8200000</v>
          </cell>
          <cell r="O89">
            <v>8200000</v>
          </cell>
          <cell r="P89">
            <v>1150000</v>
          </cell>
          <cell r="Q89">
            <v>33300000</v>
          </cell>
          <cell r="R89">
            <v>16200000</v>
          </cell>
          <cell r="S89">
            <v>8450000</v>
          </cell>
          <cell r="T89">
            <v>1050000</v>
          </cell>
          <cell r="U89">
            <v>16600000</v>
          </cell>
          <cell r="V89">
            <v>8700000</v>
          </cell>
          <cell r="W89">
            <v>8500000</v>
          </cell>
          <cell r="X89">
            <v>8800000</v>
          </cell>
          <cell r="Y89">
            <v>101600000</v>
          </cell>
          <cell r="Z89" t="str">
            <v xml:space="preserve"> </v>
          </cell>
          <cell r="AA89">
            <v>107.46525678567681</v>
          </cell>
          <cell r="AB89">
            <v>-0.31052246226640534</v>
          </cell>
        </row>
        <row r="90">
          <cell r="C90" t="str">
            <v xml:space="preserve">   - trošarine od alkohola in alkoholnih pijač</v>
          </cell>
          <cell r="D90">
            <v>10773410.242090002</v>
          </cell>
          <cell r="E90">
            <v>10460000</v>
          </cell>
          <cell r="F90">
            <v>313410.2420900017</v>
          </cell>
          <cell r="G90" t="str">
            <v>…</v>
          </cell>
          <cell r="H90" t="str">
            <v>…</v>
          </cell>
          <cell r="I90">
            <v>0</v>
          </cell>
          <cell r="J90">
            <v>150000</v>
          </cell>
          <cell r="K90">
            <v>1150000</v>
          </cell>
          <cell r="L90">
            <v>1300000</v>
          </cell>
          <cell r="M90">
            <v>102.21063082638378</v>
          </cell>
          <cell r="N90">
            <v>800000</v>
          </cell>
          <cell r="O90">
            <v>900000</v>
          </cell>
          <cell r="P90">
            <v>150000</v>
          </cell>
          <cell r="Q90">
            <v>3150000</v>
          </cell>
          <cell r="R90">
            <v>2250000</v>
          </cell>
          <cell r="S90">
            <v>1000000</v>
          </cell>
          <cell r="T90">
            <v>100000</v>
          </cell>
          <cell r="U90">
            <v>2250000</v>
          </cell>
          <cell r="V90">
            <v>800000</v>
          </cell>
          <cell r="W90">
            <v>800000</v>
          </cell>
          <cell r="X90">
            <v>1000000</v>
          </cell>
          <cell r="Y90">
            <v>11350000</v>
          </cell>
          <cell r="Z90" t="str">
            <v xml:space="preserve"> </v>
          </cell>
          <cell r="AA90">
            <v>105.35197068480093</v>
          </cell>
          <cell r="AB90">
            <v>-2.27089917921991</v>
          </cell>
        </row>
        <row r="91">
          <cell r="C91" t="str">
            <v xml:space="preserve">   - trošarine od tobačnih izdelkov</v>
          </cell>
          <cell r="D91">
            <v>28681722.984149996</v>
          </cell>
          <cell r="E91">
            <v>25340000</v>
          </cell>
          <cell r="F91">
            <v>3341722.9841499962</v>
          </cell>
          <cell r="G91" t="str">
            <v>…</v>
          </cell>
          <cell r="H91" t="str">
            <v>…</v>
          </cell>
          <cell r="I91">
            <v>0</v>
          </cell>
          <cell r="J91">
            <v>250000</v>
          </cell>
          <cell r="K91">
            <v>3500000</v>
          </cell>
          <cell r="L91">
            <v>3800000</v>
          </cell>
          <cell r="M91">
            <v>105.06362478524751</v>
          </cell>
          <cell r="N91">
            <v>2350000</v>
          </cell>
          <cell r="O91">
            <v>2500000</v>
          </cell>
          <cell r="P91">
            <v>250000</v>
          </cell>
          <cell r="Q91">
            <v>8850000</v>
          </cell>
          <cell r="R91">
            <v>4900000</v>
          </cell>
          <cell r="S91">
            <v>2500000</v>
          </cell>
          <cell r="T91">
            <v>200000</v>
          </cell>
          <cell r="U91">
            <v>4900000</v>
          </cell>
          <cell r="V91">
            <v>2000000</v>
          </cell>
          <cell r="W91">
            <v>2200000</v>
          </cell>
          <cell r="X91">
            <v>2500000</v>
          </cell>
          <cell r="Y91">
            <v>28050000</v>
          </cell>
          <cell r="Z91" t="str">
            <v xml:space="preserve"> </v>
          </cell>
          <cell r="AA91">
            <v>97.797471984165327</v>
          </cell>
          <cell r="AB91">
            <v>-9.2787829460432931</v>
          </cell>
        </row>
        <row r="92">
          <cell r="C92" t="str">
            <v xml:space="preserve">   - zamudne obresti</v>
          </cell>
          <cell r="D92">
            <v>35933.64155</v>
          </cell>
          <cell r="I92">
            <v>0</v>
          </cell>
          <cell r="J92">
            <v>0</v>
          </cell>
          <cell r="K92">
            <v>0</v>
          </cell>
          <cell r="L92">
            <v>0</v>
          </cell>
          <cell r="M92" t="str">
            <v xml:space="preserve"> </v>
          </cell>
          <cell r="N92">
            <v>0</v>
          </cell>
          <cell r="O92">
            <v>0</v>
          </cell>
          <cell r="P92">
            <v>0</v>
          </cell>
          <cell r="R92">
            <v>0</v>
          </cell>
          <cell r="S92">
            <v>0</v>
          </cell>
          <cell r="T92">
            <v>0</v>
          </cell>
          <cell r="U92">
            <v>0</v>
          </cell>
          <cell r="V92">
            <v>0</v>
          </cell>
          <cell r="W92">
            <v>0</v>
          </cell>
          <cell r="X92">
            <v>0</v>
          </cell>
          <cell r="Y92">
            <v>0</v>
          </cell>
          <cell r="Z92" t="str">
            <v xml:space="preserve"> </v>
          </cell>
          <cell r="AA92" t="str">
            <v xml:space="preserve"> </v>
          </cell>
          <cell r="AB92" t="str">
            <v xml:space="preserve"> </v>
          </cell>
        </row>
        <row r="93">
          <cell r="C93" t="str">
            <v xml:space="preserve"> Vračila (so že upoštevana v neto vplačilih)</v>
          </cell>
          <cell r="I93">
            <v>0</v>
          </cell>
          <cell r="J93">
            <v>0</v>
          </cell>
          <cell r="K93">
            <v>0</v>
          </cell>
          <cell r="L93">
            <v>0</v>
          </cell>
          <cell r="N93">
            <v>0</v>
          </cell>
          <cell r="O93">
            <v>0</v>
          </cell>
          <cell r="P93">
            <v>0</v>
          </cell>
          <cell r="Q93">
            <v>0</v>
          </cell>
          <cell r="R93">
            <v>0</v>
          </cell>
          <cell r="S93">
            <v>0</v>
          </cell>
          <cell r="T93">
            <v>0</v>
          </cell>
          <cell r="U93">
            <v>0</v>
          </cell>
        </row>
        <row r="95">
          <cell r="A95">
            <v>7043</v>
          </cell>
          <cell r="C95" t="str">
            <v>Dobički fiskalnih monopolov</v>
          </cell>
          <cell r="D95">
            <v>0</v>
          </cell>
          <cell r="E95">
            <v>0</v>
          </cell>
          <cell r="I95">
            <v>0</v>
          </cell>
          <cell r="J95">
            <v>0</v>
          </cell>
          <cell r="K95">
            <v>0</v>
          </cell>
          <cell r="L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t="str">
            <v xml:space="preserve"> </v>
          </cell>
          <cell r="D96">
            <v>0</v>
          </cell>
          <cell r="E96">
            <v>0</v>
          </cell>
          <cell r="I96">
            <v>0</v>
          </cell>
          <cell r="J96">
            <v>0</v>
          </cell>
          <cell r="K96">
            <v>0</v>
          </cell>
          <cell r="L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7044</v>
          </cell>
          <cell r="C97" t="str">
            <v>Davki na posebne storitve</v>
          </cell>
          <cell r="D97">
            <v>15312319.317160001</v>
          </cell>
          <cell r="E97">
            <v>15878000</v>
          </cell>
          <cell r="F97">
            <v>-565680.68283999898</v>
          </cell>
          <cell r="G97">
            <v>156.1601648250853</v>
          </cell>
          <cell r="H97">
            <v>43.397763843053525</v>
          </cell>
          <cell r="I97">
            <v>1403439.7147256793</v>
          </cell>
          <cell r="J97">
            <v>1855734.0349427729</v>
          </cell>
          <cell r="K97">
            <v>1539822.3391403444</v>
          </cell>
          <cell r="L97">
            <v>4798996.0888087964</v>
          </cell>
          <cell r="M97">
            <v>109.38539842260495</v>
          </cell>
          <cell r="N97">
            <v>1559125.6971198674</v>
          </cell>
          <cell r="O97">
            <v>1296977.7661862778</v>
          </cell>
          <cell r="P97">
            <v>1462836.4461637642</v>
          </cell>
          <cell r="Q97">
            <v>9117935.9982787054</v>
          </cell>
          <cell r="R97">
            <v>1410623.1199854938</v>
          </cell>
          <cell r="S97">
            <v>1317874.2498376223</v>
          </cell>
          <cell r="T97">
            <v>1261261.439566198</v>
          </cell>
          <cell r="U97">
            <v>1155393.54839743</v>
          </cell>
          <cell r="V97">
            <v>1205882.5391504802</v>
          </cell>
          <cell r="W97">
            <v>1176281.4920000001</v>
          </cell>
          <cell r="X97">
            <v>0</v>
          </cell>
          <cell r="Y97">
            <v>16645252.387215929</v>
          </cell>
          <cell r="Z97" t="e">
            <v>#VALUE!</v>
          </cell>
          <cell r="AA97">
            <v>108.70497174495411</v>
          </cell>
          <cell r="AB97">
            <v>0.83949141461421561</v>
          </cell>
        </row>
        <row r="98">
          <cell r="C98" t="str">
            <v xml:space="preserve">                                 - dinamizirani sprejeti proračun</v>
          </cell>
          <cell r="D98">
            <v>15284415</v>
          </cell>
          <cell r="E98" t="str">
            <v xml:space="preserve"> </v>
          </cell>
          <cell r="I98">
            <v>1266765</v>
          </cell>
          <cell r="J98">
            <v>1266765</v>
          </cell>
          <cell r="K98">
            <v>1266765</v>
          </cell>
          <cell r="L98">
            <v>3800295</v>
          </cell>
          <cell r="N98">
            <v>1266765</v>
          </cell>
          <cell r="O98">
            <v>1266765</v>
          </cell>
          <cell r="P98">
            <v>1266765</v>
          </cell>
          <cell r="Q98">
            <v>7600590</v>
          </cell>
          <cell r="R98">
            <v>1266765</v>
          </cell>
          <cell r="S98">
            <v>1266765</v>
          </cell>
          <cell r="T98">
            <v>1266765</v>
          </cell>
          <cell r="U98">
            <v>1266765</v>
          </cell>
          <cell r="V98">
            <v>1350000</v>
          </cell>
          <cell r="W98">
            <v>1350000</v>
          </cell>
          <cell r="X98">
            <v>0</v>
          </cell>
          <cell r="Y98">
            <v>15367650</v>
          </cell>
          <cell r="Z98" t="str">
            <v xml:space="preserve"> </v>
          </cell>
        </row>
        <row r="99">
          <cell r="C99" t="str">
            <v xml:space="preserve"> - posebni prometni davek od posebnih iger na srečo</v>
          </cell>
          <cell r="D99">
            <v>45088.657930000001</v>
          </cell>
          <cell r="E99">
            <v>0</v>
          </cell>
          <cell r="F99">
            <v>45088.657930000001</v>
          </cell>
          <cell r="G99" t="str">
            <v>…</v>
          </cell>
          <cell r="H99" t="str">
            <v>…</v>
          </cell>
          <cell r="I99">
            <v>7000</v>
          </cell>
          <cell r="J99">
            <v>5357.8728618800005</v>
          </cell>
          <cell r="K99">
            <v>5300</v>
          </cell>
          <cell r="L99">
            <v>17657.872861880001</v>
          </cell>
          <cell r="M99">
            <v>96.954059240563595</v>
          </cell>
          <cell r="N99">
            <v>400</v>
          </cell>
          <cell r="O99">
            <v>387.09500983999999</v>
          </cell>
          <cell r="P99">
            <v>204.80917688</v>
          </cell>
          <cell r="Q99">
            <v>18649.777048600001</v>
          </cell>
          <cell r="R99">
            <v>107.72877654</v>
          </cell>
          <cell r="S99">
            <v>145.48691234</v>
          </cell>
          <cell r="T99">
            <v>179.33743828000001</v>
          </cell>
          <cell r="U99">
            <v>50</v>
          </cell>
          <cell r="V99">
            <v>0</v>
          </cell>
          <cell r="W99">
            <v>0</v>
          </cell>
          <cell r="X99">
            <v>0</v>
          </cell>
          <cell r="Y99">
            <v>19132.330175759998</v>
          </cell>
          <cell r="Z99" t="str">
            <v xml:space="preserve"> </v>
          </cell>
          <cell r="AA99" t="str">
            <v>…</v>
          </cell>
          <cell r="AB99" t="str">
            <v>…</v>
          </cell>
        </row>
        <row r="100">
          <cell r="C100" t="str">
            <v xml:space="preserve"> - davek od iger na srečo (nov v letu 1999)</v>
          </cell>
          <cell r="D100">
            <v>6086713.6574300006</v>
          </cell>
          <cell r="E100">
            <v>6278000</v>
          </cell>
          <cell r="F100">
            <v>-191286.3425699994</v>
          </cell>
          <cell r="G100">
            <v>281.00781879429189</v>
          </cell>
          <cell r="H100">
            <v>158.04207419126891</v>
          </cell>
          <cell r="I100">
            <v>565901.78360893927</v>
          </cell>
          <cell r="J100">
            <v>602916.95103669271</v>
          </cell>
          <cell r="K100">
            <v>497587.59289910446</v>
          </cell>
          <cell r="L100">
            <v>1666406.3275447367</v>
          </cell>
          <cell r="M100">
            <v>112.63485210357116</v>
          </cell>
          <cell r="N100">
            <v>565232.96088776737</v>
          </cell>
          <cell r="O100">
            <v>527490.72233250795</v>
          </cell>
          <cell r="P100">
            <v>575997.32021253416</v>
          </cell>
          <cell r="Q100">
            <v>3352407.250583922</v>
          </cell>
          <cell r="R100">
            <v>514785.76001936395</v>
          </cell>
          <cell r="S100">
            <v>512323.58585263253</v>
          </cell>
          <cell r="T100">
            <v>676635.10111947812</v>
          </cell>
          <cell r="U100">
            <v>546107.41781288001</v>
          </cell>
          <cell r="V100">
            <v>547756.18429532007</v>
          </cell>
          <cell r="W100">
            <v>596242.19800000009</v>
          </cell>
          <cell r="X100">
            <v>0</v>
          </cell>
          <cell r="Y100">
            <v>6728977.5780772204</v>
          </cell>
          <cell r="Z100" t="str">
            <v xml:space="preserve"> </v>
          </cell>
          <cell r="AA100">
            <v>110.55189970803396</v>
          </cell>
          <cell r="AB100">
            <v>2.5527826605138841</v>
          </cell>
        </row>
        <row r="101">
          <cell r="C101" t="str">
            <v xml:space="preserve"> - davek od prometa zavarovalnih poslov (nov v letu 1999)</v>
          </cell>
          <cell r="D101">
            <v>9180517.0017999988</v>
          </cell>
          <cell r="E101">
            <v>9600000</v>
          </cell>
          <cell r="F101">
            <v>-419482.9982000012</v>
          </cell>
          <cell r="G101">
            <v>328.3891844352292</v>
          </cell>
          <cell r="H101">
            <v>201.55113354933809</v>
          </cell>
          <cell r="I101">
            <v>830537.9311167401</v>
          </cell>
          <cell r="J101">
            <v>1247459.2110442002</v>
          </cell>
          <cell r="K101">
            <v>1036934.7462412401</v>
          </cell>
          <cell r="L101">
            <v>3114931.8884021807</v>
          </cell>
          <cell r="M101">
            <v>107.8</v>
          </cell>
          <cell r="N101">
            <v>993492.73623210005</v>
          </cell>
          <cell r="O101">
            <v>769099.94884392992</v>
          </cell>
          <cell r="P101">
            <v>886634.31677434989</v>
          </cell>
          <cell r="Q101">
            <v>5764158.8902525604</v>
          </cell>
          <cell r="R101">
            <v>895729.63118958997</v>
          </cell>
          <cell r="S101">
            <v>805405.17707264982</v>
          </cell>
          <cell r="T101">
            <v>584447.00100843993</v>
          </cell>
          <cell r="U101">
            <v>609236.13058454997</v>
          </cell>
          <cell r="V101">
            <v>658126.35485516</v>
          </cell>
          <cell r="W101">
            <v>580039.29399999999</v>
          </cell>
          <cell r="X101">
            <v>0</v>
          </cell>
          <cell r="Y101">
            <v>9897142.4789629485</v>
          </cell>
          <cell r="Z101" t="str">
            <v xml:space="preserve"> </v>
          </cell>
          <cell r="AA101">
            <v>107.80593812987267</v>
          </cell>
          <cell r="AB101">
            <v>5.5084692696283355E-3</v>
          </cell>
        </row>
        <row r="103">
          <cell r="A103">
            <v>7045</v>
          </cell>
          <cell r="C103" t="str">
            <v>Dovoljenja za poslovanje in za opravljanje dejavnosti</v>
          </cell>
          <cell r="D103">
            <v>0</v>
          </cell>
          <cell r="E103">
            <v>0</v>
          </cell>
          <cell r="I103">
            <v>0</v>
          </cell>
          <cell r="J103">
            <v>0</v>
          </cell>
          <cell r="K103">
            <v>0</v>
          </cell>
          <cell r="L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C104" t="str">
            <v xml:space="preserve">                                 - dinamizirani sprejeti proračun</v>
          </cell>
          <cell r="D104">
            <v>0</v>
          </cell>
          <cell r="E104">
            <v>0</v>
          </cell>
          <cell r="I104">
            <v>0</v>
          </cell>
          <cell r="J104">
            <v>0</v>
          </cell>
          <cell r="K104">
            <v>0</v>
          </cell>
          <cell r="L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7046</v>
          </cell>
          <cell r="C105" t="str">
            <v>Pristojbine za motorna vozila</v>
          </cell>
          <cell r="D105">
            <v>16039347.605929997</v>
          </cell>
          <cell r="E105">
            <v>15900000.226176003</v>
          </cell>
          <cell r="F105">
            <v>139347.37975399382</v>
          </cell>
          <cell r="G105">
            <v>108.36209441053145</v>
          </cell>
          <cell r="H105">
            <v>-0.49394452660105514</v>
          </cell>
          <cell r="I105">
            <v>1104254.81119493</v>
          </cell>
          <cell r="J105">
            <v>1333185.7186448202</v>
          </cell>
          <cell r="K105">
            <v>1780438.8604336702</v>
          </cell>
          <cell r="L105">
            <v>4217879.3902734201</v>
          </cell>
          <cell r="M105">
            <v>107.3</v>
          </cell>
          <cell r="N105">
            <v>1520986.42055206</v>
          </cell>
          <cell r="O105">
            <v>1795692.0306679199</v>
          </cell>
          <cell r="P105">
            <v>1742521.2268325402</v>
          </cell>
          <cell r="Q105">
            <v>9277079.0683259405</v>
          </cell>
          <cell r="R105">
            <v>1454981.5210592197</v>
          </cell>
          <cell r="S105">
            <v>1252816.19041656</v>
          </cell>
          <cell r="T105">
            <v>1342415.8823275198</v>
          </cell>
          <cell r="U105">
            <v>1405931.3491654203</v>
          </cell>
          <cell r="V105">
            <v>1413856.7695051802</v>
          </cell>
          <cell r="W105">
            <v>1143381.328</v>
          </cell>
          <cell r="X105">
            <v>0</v>
          </cell>
          <cell r="Y105">
            <v>17290462.108799841</v>
          </cell>
          <cell r="Z105" t="str">
            <v xml:space="preserve"> </v>
          </cell>
          <cell r="AA105">
            <v>107.80028298911166</v>
          </cell>
          <cell r="AB105">
            <v>2.6251309060398853E-4</v>
          </cell>
        </row>
        <row r="106">
          <cell r="C106" t="str">
            <v xml:space="preserve">                                 - dinamizirani sprejeti proračun</v>
          </cell>
          <cell r="D106">
            <v>12479272</v>
          </cell>
          <cell r="E106" t="str">
            <v xml:space="preserve"> </v>
          </cell>
          <cell r="I106">
            <v>1029128</v>
          </cell>
          <cell r="J106">
            <v>1029128</v>
          </cell>
          <cell r="K106">
            <v>1029128</v>
          </cell>
          <cell r="L106">
            <v>3087384</v>
          </cell>
          <cell r="N106">
            <v>1029128</v>
          </cell>
          <cell r="O106">
            <v>1029128</v>
          </cell>
          <cell r="P106">
            <v>1029128</v>
          </cell>
          <cell r="Q106">
            <v>6174768</v>
          </cell>
          <cell r="R106">
            <v>1029128</v>
          </cell>
          <cell r="S106">
            <v>1029128</v>
          </cell>
          <cell r="T106">
            <v>1029128</v>
          </cell>
          <cell r="U106">
            <v>1029128</v>
          </cell>
          <cell r="V106">
            <v>1408985</v>
          </cell>
          <cell r="W106">
            <v>1158864</v>
          </cell>
          <cell r="X106">
            <v>0</v>
          </cell>
          <cell r="Y106">
            <v>12859129</v>
          </cell>
          <cell r="Z106" t="str">
            <v xml:space="preserve"> </v>
          </cell>
        </row>
        <row r="108">
          <cell r="A108">
            <v>7047</v>
          </cell>
          <cell r="C108" t="str">
            <v>Drugi davki na uporabo blaga ali opravljanje storitev</v>
          </cell>
          <cell r="D108">
            <v>5076377.7784500001</v>
          </cell>
          <cell r="E108">
            <v>4000000.4</v>
          </cell>
          <cell r="F108">
            <v>1076377.3784500002</v>
          </cell>
          <cell r="G108">
            <v>91.985578735770801</v>
          </cell>
          <cell r="H108">
            <v>-15.532067276610846</v>
          </cell>
          <cell r="I108">
            <v>269924.84329272003</v>
          </cell>
          <cell r="J108">
            <v>278632.63556436001</v>
          </cell>
          <cell r="K108">
            <v>511789.2556669201</v>
          </cell>
          <cell r="L108">
            <v>1060346.734524</v>
          </cell>
          <cell r="M108">
            <v>107.8</v>
          </cell>
          <cell r="N108">
            <v>370542.22445856</v>
          </cell>
          <cell r="O108">
            <v>393183.8209252801</v>
          </cell>
          <cell r="P108">
            <v>440135.81555328</v>
          </cell>
          <cell r="Q108">
            <v>2264208.5954611199</v>
          </cell>
          <cell r="R108">
            <v>483454.46275280009</v>
          </cell>
          <cell r="S108">
            <v>472259.17906706</v>
          </cell>
          <cell r="T108">
            <v>378694.42988915998</v>
          </cell>
          <cell r="U108">
            <v>721437.32896774018</v>
          </cell>
          <cell r="V108">
            <v>498162.70703122002</v>
          </cell>
          <cell r="W108">
            <v>654118.54200000002</v>
          </cell>
          <cell r="X108">
            <v>0</v>
          </cell>
          <cell r="Y108">
            <v>5472335.2451691004</v>
          </cell>
          <cell r="Z108" t="str">
            <v xml:space="preserve"> </v>
          </cell>
          <cell r="AA108">
            <v>107.8</v>
          </cell>
          <cell r="AB108">
            <v>0</v>
          </cell>
        </row>
        <row r="109">
          <cell r="C109" t="str">
            <v>(vodna povračila.prenoč.taksa,odškod.za spr.namemb.,požarna taksa)</v>
          </cell>
          <cell r="D109" t="str">
            <v xml:space="preserve"> </v>
          </cell>
          <cell r="Q109" t="str">
            <v xml:space="preserve"> </v>
          </cell>
          <cell r="Y109" t="str">
            <v xml:space="preserve"> </v>
          </cell>
        </row>
        <row r="110">
          <cell r="C110" t="str">
            <v xml:space="preserve"> v tem:  vplačilo DARS odškodnine za spremembo namembnosti </v>
          </cell>
          <cell r="D110" t="str">
            <v xml:space="preserve"> </v>
          </cell>
          <cell r="Q110">
            <v>0</v>
          </cell>
          <cell r="Y110" t="str">
            <v xml:space="preserve"> </v>
          </cell>
        </row>
        <row r="111">
          <cell r="C111" t="str">
            <v xml:space="preserve">              kmetijskih zemljišč  (70%)</v>
          </cell>
          <cell r="Q111">
            <v>0</v>
          </cell>
        </row>
        <row r="112">
          <cell r="C112" t="str">
            <v xml:space="preserve">                                 - dinamizirani sprejeti proračun</v>
          </cell>
          <cell r="D112">
            <v>3254334</v>
          </cell>
          <cell r="E112" t="str">
            <v xml:space="preserve"> </v>
          </cell>
          <cell r="I112">
            <v>250394</v>
          </cell>
          <cell r="J112">
            <v>250394</v>
          </cell>
          <cell r="K112">
            <v>250394</v>
          </cell>
          <cell r="L112">
            <v>751182</v>
          </cell>
          <cell r="N112">
            <v>250394</v>
          </cell>
          <cell r="O112">
            <v>250394</v>
          </cell>
          <cell r="P112">
            <v>250394</v>
          </cell>
          <cell r="Q112">
            <v>1502364</v>
          </cell>
          <cell r="R112">
            <v>250394</v>
          </cell>
          <cell r="S112">
            <v>250394</v>
          </cell>
          <cell r="T112">
            <v>250394</v>
          </cell>
          <cell r="U112">
            <v>250394</v>
          </cell>
          <cell r="V112">
            <v>500000</v>
          </cell>
          <cell r="W112">
            <v>500000</v>
          </cell>
          <cell r="X112">
            <v>0</v>
          </cell>
          <cell r="Y112">
            <v>3503940</v>
          </cell>
          <cell r="Z112" t="str">
            <v xml:space="preserve"> </v>
          </cell>
        </row>
        <row r="113">
          <cell r="C113" t="str">
            <v xml:space="preserve">  v tem: - odškodnine za spremembo namembnosti kmetijskega zemljišča in gozda</v>
          </cell>
          <cell r="D113">
            <v>1500304.8413</v>
          </cell>
          <cell r="E113">
            <v>1200000</v>
          </cell>
          <cell r="F113">
            <v>300304.84129999997</v>
          </cell>
          <cell r="I113">
            <v>26576.671599940004</v>
          </cell>
          <cell r="J113">
            <v>43836.032016699995</v>
          </cell>
          <cell r="K113">
            <v>134952.6324685</v>
          </cell>
          <cell r="L113">
            <v>205365.33608514001</v>
          </cell>
          <cell r="M113">
            <v>107.8</v>
          </cell>
          <cell r="N113">
            <v>54434.734429460004</v>
          </cell>
          <cell r="O113">
            <v>52555.792761780009</v>
          </cell>
          <cell r="P113">
            <v>103466.3358652</v>
          </cell>
          <cell r="Q113">
            <v>415822.19914158003</v>
          </cell>
          <cell r="R113">
            <v>151067.01329566</v>
          </cell>
          <cell r="S113">
            <v>222578.01055336004</v>
          </cell>
          <cell r="T113">
            <v>57213.801537200008</v>
          </cell>
          <cell r="U113">
            <v>366130.24927248008</v>
          </cell>
          <cell r="V113">
            <v>85271.957121120009</v>
          </cell>
          <cell r="W113">
            <v>319245.38800000004</v>
          </cell>
          <cell r="X113">
            <v>0</v>
          </cell>
          <cell r="Y113">
            <v>1617328.6189214003</v>
          </cell>
          <cell r="Z113" t="str">
            <v xml:space="preserve"> </v>
          </cell>
          <cell r="AA113">
            <v>107.8</v>
          </cell>
          <cell r="AB113">
            <v>0</v>
          </cell>
        </row>
        <row r="114">
          <cell r="C114" t="str">
            <v xml:space="preserve">            - požarna taksa</v>
          </cell>
          <cell r="D114">
            <v>857147.47787000006</v>
          </cell>
          <cell r="E114">
            <v>800000</v>
          </cell>
          <cell r="F114">
            <v>57147.477870000061</v>
          </cell>
          <cell r="I114">
            <v>23649.911603780001</v>
          </cell>
          <cell r="J114">
            <v>42925.85787028</v>
          </cell>
          <cell r="K114">
            <v>111443.62344192</v>
          </cell>
          <cell r="L114">
            <v>178019.39291598002</v>
          </cell>
          <cell r="M114">
            <v>107.8</v>
          </cell>
          <cell r="N114">
            <v>81769.144637180012</v>
          </cell>
          <cell r="O114">
            <v>105724.83587820001</v>
          </cell>
          <cell r="P114">
            <v>84629.704653340013</v>
          </cell>
          <cell r="Q114">
            <v>450143.07808470004</v>
          </cell>
          <cell r="R114">
            <v>90398.510328280012</v>
          </cell>
          <cell r="S114">
            <v>84021.854216299995</v>
          </cell>
          <cell r="T114">
            <v>86651.385659299995</v>
          </cell>
          <cell r="U114">
            <v>70264.523580020003</v>
          </cell>
          <cell r="V114">
            <v>73633.883275259999</v>
          </cell>
          <cell r="W114">
            <v>68891.745999999999</v>
          </cell>
          <cell r="X114">
            <v>0</v>
          </cell>
          <cell r="Y114">
            <v>924004.98114386015</v>
          </cell>
          <cell r="Z114" t="str">
            <v xml:space="preserve"> </v>
          </cell>
          <cell r="AA114">
            <v>107.8</v>
          </cell>
          <cell r="AB114">
            <v>0</v>
          </cell>
        </row>
        <row r="116">
          <cell r="A116">
            <v>7048</v>
          </cell>
          <cell r="C116" t="str">
            <v>Davek na promet motornih vozil (nov v letu 1999)</v>
          </cell>
          <cell r="D116">
            <v>4632401.0908599999</v>
          </cell>
          <cell r="E116">
            <v>5000000</v>
          </cell>
          <cell r="F116">
            <v>-367598.90914000012</v>
          </cell>
          <cell r="G116">
            <v>272.27652076134433</v>
          </cell>
          <cell r="H116">
            <v>150.02435331620231</v>
          </cell>
          <cell r="I116">
            <v>264358.27179761999</v>
          </cell>
          <cell r="J116">
            <v>230074.55036104005</v>
          </cell>
          <cell r="K116">
            <v>688288.08805834001</v>
          </cell>
          <cell r="L116">
            <v>1182720.9102170002</v>
          </cell>
          <cell r="M116">
            <v>107.8</v>
          </cell>
          <cell r="N116">
            <v>512205.48184805998</v>
          </cell>
          <cell r="O116">
            <v>455456.99103365996</v>
          </cell>
          <cell r="P116">
            <v>493235.09699926001</v>
          </cell>
          <cell r="Q116">
            <v>2643618.4800979802</v>
          </cell>
          <cell r="R116">
            <v>413281.32521059999</v>
          </cell>
          <cell r="S116">
            <v>587422.75603703992</v>
          </cell>
          <cell r="T116">
            <v>342430.05261234008</v>
          </cell>
          <cell r="U116">
            <v>367582.71754973999</v>
          </cell>
          <cell r="V116">
            <v>276260.12043938006</v>
          </cell>
          <cell r="W116">
            <v>363132.924</v>
          </cell>
          <cell r="X116">
            <v>0</v>
          </cell>
          <cell r="Y116">
            <v>4993728.3759470806</v>
          </cell>
          <cell r="Z116" t="str">
            <v xml:space="preserve"> </v>
          </cell>
          <cell r="AA116">
            <v>107.8</v>
          </cell>
          <cell r="AB116">
            <v>0</v>
          </cell>
        </row>
        <row r="117">
          <cell r="C117" t="str">
            <v xml:space="preserve">                                 - dinamizirani sprejeti proračun</v>
          </cell>
          <cell r="D117">
            <v>3197530</v>
          </cell>
          <cell r="E117" t="str">
            <v xml:space="preserve"> </v>
          </cell>
          <cell r="I117">
            <v>245230</v>
          </cell>
          <cell r="J117">
            <v>245230</v>
          </cell>
          <cell r="K117">
            <v>245230</v>
          </cell>
          <cell r="L117">
            <v>735690</v>
          </cell>
          <cell r="N117">
            <v>245230</v>
          </cell>
          <cell r="O117">
            <v>245230</v>
          </cell>
          <cell r="P117">
            <v>245230</v>
          </cell>
          <cell r="Q117">
            <v>1471380</v>
          </cell>
          <cell r="R117">
            <v>245230</v>
          </cell>
          <cell r="S117">
            <v>245230</v>
          </cell>
          <cell r="T117">
            <v>245230</v>
          </cell>
          <cell r="U117">
            <v>245230</v>
          </cell>
          <cell r="V117">
            <v>500000</v>
          </cell>
          <cell r="W117">
            <v>500000</v>
          </cell>
          <cell r="X117">
            <v>0</v>
          </cell>
          <cell r="Y117">
            <v>3452300</v>
          </cell>
          <cell r="Z117" t="str">
            <v xml:space="preserve"> </v>
          </cell>
        </row>
        <row r="118">
          <cell r="D118" t="str">
            <v xml:space="preserve"> </v>
          </cell>
          <cell r="Y118" t="str">
            <v xml:space="preserve"> </v>
          </cell>
        </row>
        <row r="119">
          <cell r="A119">
            <v>705</v>
          </cell>
          <cell r="B119" t="str">
            <v xml:space="preserve"> </v>
          </cell>
          <cell r="C119" t="str">
            <v>DAVKI NA MEDNARODNO TRGOVINO IN TRANSAKCIJE</v>
          </cell>
          <cell r="D119">
            <v>38089449.247639999</v>
          </cell>
          <cell r="E119">
            <v>40484100.299999997</v>
          </cell>
          <cell r="F119">
            <v>-2394651.0523599982</v>
          </cell>
          <cell r="G119">
            <v>83.424410308339887</v>
          </cell>
          <cell r="H119">
            <v>-23.393562618604335</v>
          </cell>
          <cell r="I119">
            <v>3460000</v>
          </cell>
          <cell r="J119">
            <v>2660000</v>
          </cell>
          <cell r="K119">
            <v>2790000</v>
          </cell>
          <cell r="L119">
            <v>8910000</v>
          </cell>
          <cell r="M119">
            <v>87.190008039588008</v>
          </cell>
          <cell r="N119">
            <v>2845000</v>
          </cell>
          <cell r="O119">
            <v>2920000</v>
          </cell>
          <cell r="P119">
            <v>3015000</v>
          </cell>
          <cell r="Q119">
            <v>17690000</v>
          </cell>
          <cell r="R119">
            <v>2730000</v>
          </cell>
          <cell r="S119">
            <v>2625000</v>
          </cell>
          <cell r="T119">
            <v>2720000</v>
          </cell>
          <cell r="U119">
            <v>2980000</v>
          </cell>
          <cell r="V119">
            <v>3280000</v>
          </cell>
          <cell r="W119">
            <v>3430000</v>
          </cell>
          <cell r="X119">
            <v>0</v>
          </cell>
          <cell r="Y119">
            <v>35455000</v>
          </cell>
          <cell r="Z119">
            <v>0</v>
          </cell>
          <cell r="AA119">
            <v>93.083519715625116</v>
          </cell>
          <cell r="AB119">
            <v>-13.651651469735512</v>
          </cell>
        </row>
        <row r="120">
          <cell r="C120" t="str">
            <v xml:space="preserve">                                 - dinamizirani sprejeti proračun</v>
          </cell>
          <cell r="D120">
            <v>47033570</v>
          </cell>
          <cell r="E120" t="str">
            <v xml:space="preserve"> </v>
          </cell>
          <cell r="I120">
            <v>3964624</v>
          </cell>
          <cell r="J120">
            <v>3964624</v>
          </cell>
          <cell r="K120">
            <v>3964624</v>
          </cell>
          <cell r="L120">
            <v>11893872</v>
          </cell>
          <cell r="N120">
            <v>3964624</v>
          </cell>
          <cell r="O120">
            <v>3964624</v>
          </cell>
          <cell r="P120">
            <v>3964624</v>
          </cell>
          <cell r="Q120">
            <v>23787744</v>
          </cell>
          <cell r="R120">
            <v>3964624</v>
          </cell>
          <cell r="S120">
            <v>3964624</v>
          </cell>
          <cell r="T120">
            <v>3964624</v>
          </cell>
          <cell r="U120">
            <v>3964624</v>
          </cell>
          <cell r="V120">
            <v>3588000</v>
          </cell>
          <cell r="W120">
            <v>3422706</v>
          </cell>
          <cell r="X120">
            <v>0</v>
          </cell>
          <cell r="Y120">
            <v>46656946</v>
          </cell>
          <cell r="Z120" t="str">
            <v xml:space="preserve"> </v>
          </cell>
        </row>
        <row r="121">
          <cell r="A121">
            <v>7050</v>
          </cell>
          <cell r="C121" t="str">
            <v>Carine</v>
          </cell>
          <cell r="D121">
            <v>36034569.703370005</v>
          </cell>
          <cell r="E121">
            <v>37952900.299999997</v>
          </cell>
          <cell r="F121">
            <v>-1918330.5966299921</v>
          </cell>
          <cell r="G121">
            <v>84.035341821116944</v>
          </cell>
          <cell r="H121">
            <v>-22.832560311187393</v>
          </cell>
          <cell r="I121">
            <v>3200000</v>
          </cell>
          <cell r="J121">
            <v>2500000</v>
          </cell>
          <cell r="K121">
            <v>2600000</v>
          </cell>
          <cell r="L121">
            <v>8300000</v>
          </cell>
          <cell r="M121">
            <v>88.625669625318437</v>
          </cell>
          <cell r="N121">
            <v>2665000</v>
          </cell>
          <cell r="O121">
            <v>2750000</v>
          </cell>
          <cell r="P121">
            <v>2850000</v>
          </cell>
          <cell r="Q121">
            <v>16565000</v>
          </cell>
          <cell r="R121">
            <v>2550000</v>
          </cell>
          <cell r="S121">
            <v>2450000</v>
          </cell>
          <cell r="T121">
            <v>2550000</v>
          </cell>
          <cell r="U121">
            <v>2800000</v>
          </cell>
          <cell r="V121">
            <v>3100000</v>
          </cell>
          <cell r="W121">
            <v>3200000</v>
          </cell>
          <cell r="X121">
            <v>0</v>
          </cell>
          <cell r="Y121">
            <v>33215000</v>
          </cell>
          <cell r="Z121" t="str">
            <v xml:space="preserve"> </v>
          </cell>
          <cell r="AA121">
            <v>92.175375683461226</v>
          </cell>
          <cell r="AB121">
            <v>-14.494085636863431</v>
          </cell>
        </row>
        <row r="122">
          <cell r="A122">
            <v>7051</v>
          </cell>
          <cell r="C122" t="str">
            <v>Druge uvozne dajatve</v>
          </cell>
          <cell r="D122">
            <v>2054879.54427</v>
          </cell>
          <cell r="E122">
            <v>2531200</v>
          </cell>
          <cell r="F122">
            <v>-476320.45573000005</v>
          </cell>
          <cell r="G122">
            <v>73.991506655124994</v>
          </cell>
          <cell r="H122">
            <v>-32.055549444329671</v>
          </cell>
          <cell r="I122">
            <v>260000</v>
          </cell>
          <cell r="J122">
            <v>160000</v>
          </cell>
          <cell r="K122">
            <v>190000</v>
          </cell>
          <cell r="L122">
            <v>610000</v>
          </cell>
          <cell r="M122">
            <v>71.442927460704567</v>
          </cell>
          <cell r="N122">
            <v>180000</v>
          </cell>
          <cell r="O122">
            <v>170000</v>
          </cell>
          <cell r="P122">
            <v>165000</v>
          </cell>
          <cell r="Q122">
            <v>1125000</v>
          </cell>
          <cell r="R122">
            <v>180000</v>
          </cell>
          <cell r="S122">
            <v>175000</v>
          </cell>
          <cell r="T122">
            <v>170000</v>
          </cell>
          <cell r="U122">
            <v>180000</v>
          </cell>
          <cell r="V122">
            <v>180000</v>
          </cell>
          <cell r="W122">
            <v>230000</v>
          </cell>
          <cell r="X122">
            <v>0</v>
          </cell>
          <cell r="Y122">
            <v>2240000</v>
          </cell>
          <cell r="Z122" t="str">
            <v xml:space="preserve"> </v>
          </cell>
          <cell r="AA122">
            <v>109.00882274322142</v>
          </cell>
          <cell r="AB122">
            <v>1.1213569046580858</v>
          </cell>
        </row>
        <row r="123">
          <cell r="A123">
            <v>7052</v>
          </cell>
          <cell r="C123" t="str">
            <v>Izvozne dajatve</v>
          </cell>
          <cell r="D123" t="str">
            <v xml:space="preserve"> </v>
          </cell>
          <cell r="Y123" t="str">
            <v xml:space="preserve"> </v>
          </cell>
        </row>
        <row r="124">
          <cell r="A124">
            <v>7053</v>
          </cell>
          <cell r="C124" t="str">
            <v>Dobički izvoznih in uvoznih monopolov</v>
          </cell>
          <cell r="E124" t="str">
            <v xml:space="preserve"> </v>
          </cell>
          <cell r="X124" t="str">
            <v xml:space="preserve"> </v>
          </cell>
          <cell r="Z124" t="str">
            <v xml:space="preserve"> </v>
          </cell>
        </row>
        <row r="125">
          <cell r="A125">
            <v>7054</v>
          </cell>
          <cell r="C125" t="str">
            <v>Dobički od menjave tujih valut</v>
          </cell>
        </row>
        <row r="126">
          <cell r="A126">
            <v>7055</v>
          </cell>
          <cell r="C126" t="str">
            <v>Davki na menjavo tujih valut</v>
          </cell>
        </row>
        <row r="127">
          <cell r="A127">
            <v>7056</v>
          </cell>
          <cell r="C127" t="str">
            <v>Drugi davki na mednarodno trgovino in transakcije</v>
          </cell>
        </row>
        <row r="129">
          <cell r="A129">
            <v>706</v>
          </cell>
          <cell r="C129" t="str">
            <v>DRUGI DAVKI</v>
          </cell>
          <cell r="D129">
            <v>238427.22389000002</v>
          </cell>
          <cell r="E129">
            <v>0</v>
          </cell>
          <cell r="F129">
            <v>238427.22389000002</v>
          </cell>
          <cell r="G129" t="str">
            <v>…</v>
          </cell>
          <cell r="H129" t="str">
            <v>…</v>
          </cell>
          <cell r="I129">
            <v>13452.896235239999</v>
          </cell>
          <cell r="J129">
            <v>11032.427972719999</v>
          </cell>
          <cell r="K129">
            <v>27095.01149278001</v>
          </cell>
          <cell r="L129">
            <v>51580.335700740005</v>
          </cell>
          <cell r="M129">
            <v>107.8</v>
          </cell>
          <cell r="N129">
            <v>14156.208789800001</v>
          </cell>
          <cell r="O129">
            <v>20532.675745120003</v>
          </cell>
          <cell r="P129">
            <v>28092.159584720008</v>
          </cell>
          <cell r="Q129">
            <v>114361.37982038001</v>
          </cell>
          <cell r="R129">
            <v>15218.264964979997</v>
          </cell>
          <cell r="S129">
            <v>16057.760731320001</v>
          </cell>
          <cell r="T129">
            <v>35370.565887580015</v>
          </cell>
          <cell r="U129">
            <v>17637.00899884</v>
          </cell>
          <cell r="V129">
            <v>31284.036950320002</v>
          </cell>
          <cell r="W129">
            <v>27095.53</v>
          </cell>
          <cell r="X129">
            <v>0</v>
          </cell>
          <cell r="Y129">
            <v>257024.54735342003</v>
          </cell>
          <cell r="Z129" t="str">
            <v xml:space="preserve"> </v>
          </cell>
          <cell r="AA129">
            <v>107.8</v>
          </cell>
          <cell r="AB129">
            <v>0</v>
          </cell>
        </row>
        <row r="130">
          <cell r="A130">
            <v>7060</v>
          </cell>
          <cell r="C130" t="str">
            <v>Drugi davki</v>
          </cell>
          <cell r="D130">
            <v>238427.22389000002</v>
          </cell>
          <cell r="E130">
            <v>0</v>
          </cell>
          <cell r="F130">
            <v>238427.22389000002</v>
          </cell>
          <cell r="I130">
            <v>13452.896235239999</v>
          </cell>
          <cell r="J130">
            <v>11032.427972719999</v>
          </cell>
          <cell r="K130">
            <v>27095.01149278001</v>
          </cell>
          <cell r="L130">
            <v>51580.335700740005</v>
          </cell>
          <cell r="M130">
            <v>107.8</v>
          </cell>
          <cell r="N130">
            <v>14156.208789800001</v>
          </cell>
          <cell r="O130">
            <v>20532.675745120003</v>
          </cell>
          <cell r="P130">
            <v>28092.159584720008</v>
          </cell>
          <cell r="Q130">
            <v>114361.37982038001</v>
          </cell>
          <cell r="R130">
            <v>15218.264964979997</v>
          </cell>
          <cell r="S130">
            <v>16057.760731320001</v>
          </cell>
          <cell r="T130">
            <v>35370.565887580015</v>
          </cell>
          <cell r="U130">
            <v>17637.00899884</v>
          </cell>
          <cell r="V130">
            <v>31284.036950320002</v>
          </cell>
          <cell r="W130">
            <v>27095.53</v>
          </cell>
          <cell r="X130">
            <v>0</v>
          </cell>
          <cell r="Y130">
            <v>257024.54735342003</v>
          </cell>
          <cell r="Z130" t="str">
            <v xml:space="preserve"> </v>
          </cell>
          <cell r="AA130">
            <v>107.8</v>
          </cell>
          <cell r="AB130">
            <v>0</v>
          </cell>
        </row>
        <row r="131">
          <cell r="C131" t="str">
            <v xml:space="preserve">                                 - dinamizirani sprejeti proračun</v>
          </cell>
          <cell r="D131">
            <v>137280</v>
          </cell>
          <cell r="E131" t="str">
            <v xml:space="preserve"> </v>
          </cell>
          <cell r="G131" t="str">
            <v>…</v>
          </cell>
          <cell r="H131" t="str">
            <v>…</v>
          </cell>
          <cell r="I131">
            <v>12480</v>
          </cell>
          <cell r="J131">
            <v>12480</v>
          </cell>
          <cell r="K131">
            <v>12480</v>
          </cell>
          <cell r="L131">
            <v>37440</v>
          </cell>
          <cell r="N131">
            <v>12480</v>
          </cell>
          <cell r="O131">
            <v>12480</v>
          </cell>
          <cell r="P131">
            <v>12480</v>
          </cell>
          <cell r="Q131">
            <v>74880</v>
          </cell>
          <cell r="R131">
            <v>12480</v>
          </cell>
          <cell r="S131">
            <v>12480</v>
          </cell>
          <cell r="T131">
            <v>12480</v>
          </cell>
          <cell r="U131">
            <v>12480</v>
          </cell>
          <cell r="V131">
            <v>0</v>
          </cell>
          <cell r="W131">
            <v>0</v>
          </cell>
          <cell r="X131">
            <v>0</v>
          </cell>
          <cell r="Y131">
            <v>124800</v>
          </cell>
          <cell r="Z131" t="str">
            <v xml:space="preserve"> </v>
          </cell>
          <cell r="AA131" t="str">
            <v>…</v>
          </cell>
          <cell r="AB131" t="str">
            <v>…</v>
          </cell>
        </row>
        <row r="133">
          <cell r="A133">
            <v>71</v>
          </cell>
          <cell r="C133" t="str">
            <v xml:space="preserve">NEDAVČNI  PRIHODKI  </v>
          </cell>
          <cell r="D133">
            <v>55057656.355360001</v>
          </cell>
          <cell r="E133">
            <v>48130800</v>
          </cell>
          <cell r="F133">
            <v>6926856.3553600013</v>
          </cell>
          <cell r="G133">
            <v>124.20629589251968</v>
          </cell>
          <cell r="H133">
            <v>14.055368129035514</v>
          </cell>
          <cell r="I133">
            <v>3415171.9210526422</v>
          </cell>
          <cell r="J133">
            <v>3728935.3728783685</v>
          </cell>
          <cell r="K133">
            <v>4812372.4928669045</v>
          </cell>
          <cell r="L133">
            <v>11956479.786797915</v>
          </cell>
          <cell r="M133">
            <v>113.84312509617752</v>
          </cell>
          <cell r="N133">
            <v>3907249.1866699993</v>
          </cell>
          <cell r="O133">
            <v>4682212.4403260164</v>
          </cell>
          <cell r="P133">
            <v>6373721.5033615958</v>
          </cell>
          <cell r="Q133">
            <v>26919662.917155527</v>
          </cell>
          <cell r="R133">
            <v>5733649.9195806403</v>
          </cell>
          <cell r="S133">
            <v>5287392.3966277689</v>
          </cell>
          <cell r="T133">
            <v>4386547.3544001505</v>
          </cell>
          <cell r="U133">
            <v>5561810.4512439677</v>
          </cell>
          <cell r="V133">
            <v>4451436.816261176</v>
          </cell>
          <cell r="W133">
            <v>6786254.5627660006</v>
          </cell>
          <cell r="X133">
            <v>0</v>
          </cell>
          <cell r="Y133">
            <v>59126754.418035224</v>
          </cell>
          <cell r="Z133" t="e">
            <v>#VALUE!</v>
          </cell>
          <cell r="AA133">
            <v>107.39061255425028</v>
          </cell>
          <cell r="AB133">
            <v>-0.37976571961941374</v>
          </cell>
        </row>
        <row r="134">
          <cell r="C134" t="str">
            <v xml:space="preserve">                                 - dinamizirani sprejeti proračun</v>
          </cell>
          <cell r="D134">
            <v>36276331</v>
          </cell>
          <cell r="E134" t="str">
            <v xml:space="preserve"> </v>
          </cell>
          <cell r="I134">
            <v>2765989</v>
          </cell>
          <cell r="J134">
            <v>2765989</v>
          </cell>
          <cell r="K134">
            <v>2765989</v>
          </cell>
          <cell r="L134">
            <v>8297967</v>
          </cell>
          <cell r="N134">
            <v>2765989</v>
          </cell>
          <cell r="O134">
            <v>2765989</v>
          </cell>
          <cell r="P134">
            <v>2765989</v>
          </cell>
          <cell r="Q134">
            <v>16595934</v>
          </cell>
          <cell r="R134">
            <v>2765989</v>
          </cell>
          <cell r="S134">
            <v>2765989</v>
          </cell>
          <cell r="T134">
            <v>2765989</v>
          </cell>
          <cell r="U134">
            <v>2765989</v>
          </cell>
          <cell r="V134">
            <v>4349555</v>
          </cell>
          <cell r="W134">
            <v>5850452</v>
          </cell>
          <cell r="X134">
            <v>0</v>
          </cell>
          <cell r="Y134">
            <v>37859897</v>
          </cell>
          <cell r="Z134" t="str">
            <v xml:space="preserve"> </v>
          </cell>
        </row>
        <row r="135">
          <cell r="A135" t="str">
            <v xml:space="preserve">                     </v>
          </cell>
          <cell r="D135" t="str">
            <v xml:space="preserve"> </v>
          </cell>
          <cell r="Y135" t="str">
            <v xml:space="preserve"> </v>
          </cell>
        </row>
        <row r="136">
          <cell r="A136">
            <v>710</v>
          </cell>
          <cell r="C136" t="str">
            <v>UDELEŽBA NA DOBIČKU IN PRIHODKI OD PREMOŽENJA</v>
          </cell>
          <cell r="D136">
            <v>14176181.845619999</v>
          </cell>
          <cell r="E136">
            <v>12660000</v>
          </cell>
          <cell r="F136">
            <v>1516181.8456199989</v>
          </cell>
          <cell r="G136">
            <v>119.15856977608881</v>
          </cell>
          <cell r="H136">
            <v>9.4201742663809114</v>
          </cell>
          <cell r="I136">
            <v>478318.29649142007</v>
          </cell>
          <cell r="J136">
            <v>452308.03225454007</v>
          </cell>
          <cell r="K136">
            <v>419721.64136210002</v>
          </cell>
          <cell r="L136">
            <v>1350347.9701080602</v>
          </cell>
          <cell r="M136">
            <v>103.2978920854207</v>
          </cell>
          <cell r="N136">
            <v>630581.31597846013</v>
          </cell>
          <cell r="O136">
            <v>834642.50493315991</v>
          </cell>
          <cell r="P136">
            <v>2233785.3016248001</v>
          </cell>
          <cell r="Q136">
            <v>5049357.0926444801</v>
          </cell>
          <cell r="R136">
            <v>1682131.4573196201</v>
          </cell>
          <cell r="S136">
            <v>1527036.65984508</v>
          </cell>
          <cell r="T136">
            <v>1088316.06465786</v>
          </cell>
          <cell r="U136">
            <v>1708326.9347846999</v>
          </cell>
          <cell r="V136">
            <v>462021.098</v>
          </cell>
          <cell r="W136">
            <v>2736235.6560000004</v>
          </cell>
          <cell r="X136">
            <v>0</v>
          </cell>
          <cell r="Y136">
            <v>14253424.96325174</v>
          </cell>
          <cell r="Z136" t="e">
            <v>#VALUE!</v>
          </cell>
          <cell r="AA136">
            <v>100.54487956258551</v>
          </cell>
          <cell r="AB136">
            <v>-6.7301673816460834</v>
          </cell>
        </row>
        <row r="137">
          <cell r="C137" t="str">
            <v xml:space="preserve">                                 - dinamizirani sprejeti proračun</v>
          </cell>
          <cell r="D137">
            <v>6529192</v>
          </cell>
          <cell r="I137">
            <v>397008</v>
          </cell>
          <cell r="J137">
            <v>397008</v>
          </cell>
          <cell r="K137">
            <v>397008</v>
          </cell>
          <cell r="L137">
            <v>1191024</v>
          </cell>
          <cell r="N137">
            <v>397008</v>
          </cell>
          <cell r="O137">
            <v>397008</v>
          </cell>
          <cell r="P137">
            <v>397008</v>
          </cell>
          <cell r="Q137">
            <v>2382048</v>
          </cell>
          <cell r="R137">
            <v>397008</v>
          </cell>
          <cell r="S137">
            <v>397008</v>
          </cell>
          <cell r="T137">
            <v>397008</v>
          </cell>
          <cell r="U137">
            <v>397008</v>
          </cell>
          <cell r="V137">
            <v>850471</v>
          </cell>
          <cell r="W137">
            <v>2162104</v>
          </cell>
          <cell r="X137">
            <v>0</v>
          </cell>
          <cell r="Y137">
            <v>6982655</v>
          </cell>
        </row>
        <row r="138">
          <cell r="D138" t="str">
            <v xml:space="preserve"> </v>
          </cell>
          <cell r="E138" t="str">
            <v xml:space="preserve"> </v>
          </cell>
          <cell r="Y138" t="str">
            <v xml:space="preserve"> </v>
          </cell>
          <cell r="Z138" t="str">
            <v xml:space="preserve"> </v>
          </cell>
        </row>
        <row r="139">
          <cell r="A139">
            <v>7100</v>
          </cell>
          <cell r="C139" t="str">
            <v>Prihodki od udeležbe na dobičku javnih podjetij</v>
          </cell>
          <cell r="D139">
            <v>348013.67935000005</v>
          </cell>
          <cell r="E139">
            <v>0</v>
          </cell>
          <cell r="F139" t="str">
            <v xml:space="preserve"> </v>
          </cell>
          <cell r="G139" t="str">
            <v>…</v>
          </cell>
          <cell r="H139" t="str">
            <v>…</v>
          </cell>
          <cell r="I139">
            <v>0</v>
          </cell>
          <cell r="J139">
            <v>0</v>
          </cell>
          <cell r="K139">
            <v>0</v>
          </cell>
          <cell r="L139">
            <v>0</v>
          </cell>
          <cell r="N139">
            <v>0</v>
          </cell>
          <cell r="O139">
            <v>0</v>
          </cell>
          <cell r="P139">
            <v>0</v>
          </cell>
          <cell r="Q139">
            <v>0</v>
          </cell>
          <cell r="R139">
            <v>0</v>
          </cell>
          <cell r="S139">
            <v>500000</v>
          </cell>
          <cell r="T139">
            <v>0</v>
          </cell>
          <cell r="U139">
            <v>0</v>
          </cell>
          <cell r="V139">
            <v>0</v>
          </cell>
          <cell r="W139">
            <v>0</v>
          </cell>
          <cell r="X139">
            <v>0</v>
          </cell>
          <cell r="Y139">
            <v>500000</v>
          </cell>
          <cell r="Z139" t="str">
            <v xml:space="preserve"> </v>
          </cell>
          <cell r="AA139" t="str">
            <v>…</v>
          </cell>
          <cell r="AB139" t="str">
            <v>…</v>
          </cell>
        </row>
        <row r="140">
          <cell r="A140">
            <v>7101</v>
          </cell>
          <cell r="C140" t="str">
            <v>Prihodki od udeležbe na dobičku drugih podjetij in bank</v>
          </cell>
          <cell r="D140">
            <v>3852820.3339399993</v>
          </cell>
          <cell r="E140">
            <v>0</v>
          </cell>
          <cell r="F140">
            <v>3852820.3339399993</v>
          </cell>
          <cell r="G140" t="str">
            <v>…</v>
          </cell>
          <cell r="H140" t="str">
            <v>…</v>
          </cell>
          <cell r="I140">
            <v>0</v>
          </cell>
          <cell r="J140">
            <v>0</v>
          </cell>
          <cell r="K140">
            <v>0</v>
          </cell>
          <cell r="L140">
            <v>0</v>
          </cell>
          <cell r="N140">
            <v>0</v>
          </cell>
          <cell r="O140">
            <v>0</v>
          </cell>
          <cell r="P140">
            <v>0</v>
          </cell>
          <cell r="Q140">
            <v>0</v>
          </cell>
          <cell r="R140">
            <v>1000000</v>
          </cell>
          <cell r="S140">
            <v>500000</v>
          </cell>
          <cell r="T140">
            <v>500000</v>
          </cell>
          <cell r="U140">
            <v>1000000</v>
          </cell>
          <cell r="V140">
            <v>0</v>
          </cell>
          <cell r="W140">
            <v>0</v>
          </cell>
          <cell r="X140">
            <v>0</v>
          </cell>
          <cell r="Y140">
            <v>3000000</v>
          </cell>
          <cell r="Z140" t="str">
            <v xml:space="preserve"> </v>
          </cell>
          <cell r="AA140" t="str">
            <v>…</v>
          </cell>
          <cell r="AB140" t="str">
            <v>…</v>
          </cell>
        </row>
        <row r="141">
          <cell r="A141">
            <v>7102</v>
          </cell>
          <cell r="C141" t="str">
            <v>Prihodki od obresti</v>
          </cell>
          <cell r="D141">
            <v>6147454.0178999994</v>
          </cell>
          <cell r="E141">
            <v>3720000</v>
          </cell>
          <cell r="F141">
            <v>2427454.0178999994</v>
          </cell>
          <cell r="G141">
            <v>140.83314321537699</v>
          </cell>
          <cell r="H141">
            <v>29.323363834138661</v>
          </cell>
          <cell r="I141">
            <v>198577.46801200003</v>
          </cell>
          <cell r="J141">
            <v>114562.60546654003</v>
          </cell>
          <cell r="K141">
            <v>113655.66094344002</v>
          </cell>
          <cell r="L141">
            <v>426795.7344219801</v>
          </cell>
          <cell r="M141">
            <v>107.8</v>
          </cell>
          <cell r="N141">
            <v>308366.84020450007</v>
          </cell>
          <cell r="O141">
            <v>479711.42175263993</v>
          </cell>
          <cell r="P141">
            <v>1883064.21302846</v>
          </cell>
          <cell r="Q141">
            <v>3097938.2094075801</v>
          </cell>
          <cell r="R141">
            <v>283867.88551660004</v>
          </cell>
          <cell r="S141">
            <v>194312.09284872</v>
          </cell>
          <cell r="T141">
            <v>164505.91452526001</v>
          </cell>
          <cell r="U141">
            <v>365877.85499804013</v>
          </cell>
          <cell r="V141">
            <v>154291.984</v>
          </cell>
          <cell r="W141">
            <v>2366161.4900000002</v>
          </cell>
          <cell r="X141">
            <v>0</v>
          </cell>
          <cell r="Y141">
            <v>6626955.4312962005</v>
          </cell>
          <cell r="Z141" t="str">
            <v xml:space="preserve"> </v>
          </cell>
          <cell r="AA141">
            <v>107.8</v>
          </cell>
          <cell r="AB141">
            <v>0</v>
          </cell>
        </row>
        <row r="142">
          <cell r="A142">
            <v>7103</v>
          </cell>
          <cell r="C142" t="str">
            <v>Prihodki od premoženja</v>
          </cell>
          <cell r="D142">
            <v>3827893.8144299998</v>
          </cell>
          <cell r="E142">
            <v>6440000</v>
          </cell>
          <cell r="F142">
            <v>-2612106.1855700002</v>
          </cell>
          <cell r="G142">
            <v>210.52777027582209</v>
          </cell>
          <cell r="H142">
            <v>93.322103099928455</v>
          </cell>
          <cell r="I142">
            <v>279740.82847942004</v>
          </cell>
          <cell r="J142">
            <v>337745.42678800004</v>
          </cell>
          <cell r="K142">
            <v>306065.98041866004</v>
          </cell>
          <cell r="L142">
            <v>923552.23568608006</v>
          </cell>
          <cell r="M142">
            <v>107.8</v>
          </cell>
          <cell r="N142">
            <v>322214.47577396006</v>
          </cell>
          <cell r="O142">
            <v>354931.08318051999</v>
          </cell>
          <cell r="P142">
            <v>350721.08859634004</v>
          </cell>
          <cell r="Q142">
            <v>1951418.8832369002</v>
          </cell>
          <cell r="R142">
            <v>398263.57180302002</v>
          </cell>
          <cell r="S142">
            <v>332724.56699636002</v>
          </cell>
          <cell r="T142">
            <v>423810.15013260004</v>
          </cell>
          <cell r="U142">
            <v>342449.07978665998</v>
          </cell>
          <cell r="V142">
            <v>307729.114</v>
          </cell>
          <cell r="W142">
            <v>370074.16600000003</v>
          </cell>
          <cell r="X142">
            <v>0</v>
          </cell>
          <cell r="Y142">
            <v>4126469.5319555411</v>
          </cell>
          <cell r="Z142" t="str">
            <v xml:space="preserve"> </v>
          </cell>
          <cell r="AA142">
            <v>107.8</v>
          </cell>
          <cell r="AB142">
            <v>0</v>
          </cell>
        </row>
        <row r="143">
          <cell r="C143" t="str">
            <v>(prihodki od koncesij)</v>
          </cell>
          <cell r="D143" t="str">
            <v xml:space="preserve"> </v>
          </cell>
          <cell r="I143">
            <v>12479.495579999999</v>
          </cell>
          <cell r="J143">
            <v>12479.495579999999</v>
          </cell>
          <cell r="K143">
            <v>12479.495579999999</v>
          </cell>
          <cell r="N143">
            <v>12479.495579999999</v>
          </cell>
          <cell r="O143">
            <v>12479.495579999999</v>
          </cell>
          <cell r="P143">
            <v>12479.495579999999</v>
          </cell>
          <cell r="R143">
            <v>12479.495579999999</v>
          </cell>
          <cell r="S143">
            <v>12479.495579999999</v>
          </cell>
          <cell r="T143">
            <v>12479.495579999999</v>
          </cell>
          <cell r="U143">
            <v>12479.495579999999</v>
          </cell>
          <cell r="Y143" t="str">
            <v xml:space="preserve"> </v>
          </cell>
        </row>
        <row r="144">
          <cell r="C144" t="str">
            <v xml:space="preserve"> v tem: - koncesijska dajatev od iger na srečo</v>
          </cell>
          <cell r="D144">
            <v>3053818.4725100002</v>
          </cell>
          <cell r="E144">
            <v>3916000</v>
          </cell>
          <cell r="F144">
            <v>-862181.52748999977</v>
          </cell>
          <cell r="G144">
            <v>311.15374930052474</v>
          </cell>
          <cell r="H144">
            <v>185.72428769561498</v>
          </cell>
          <cell r="I144">
            <v>220495.87968408002</v>
          </cell>
          <cell r="J144">
            <v>302301.57212178002</v>
          </cell>
          <cell r="K144">
            <v>231582.34544675998</v>
          </cell>
          <cell r="L144">
            <v>754379.79725261999</v>
          </cell>
          <cell r="M144">
            <v>107.8</v>
          </cell>
          <cell r="N144">
            <v>285215.87820572004</v>
          </cell>
          <cell r="O144">
            <v>245175.45830624003</v>
          </cell>
          <cell r="P144">
            <v>302667.70046282001</v>
          </cell>
          <cell r="Q144">
            <v>1587438.8342273999</v>
          </cell>
          <cell r="R144">
            <v>242224.80868740001</v>
          </cell>
          <cell r="S144">
            <v>226957.59915906002</v>
          </cell>
          <cell r="T144">
            <v>373265.81577824004</v>
          </cell>
          <cell r="U144">
            <v>280762.27568312001</v>
          </cell>
          <cell r="V144">
            <v>267487.87583055999</v>
          </cell>
          <cell r="W144">
            <v>313879.10399999999</v>
          </cell>
          <cell r="X144">
            <v>0</v>
          </cell>
          <cell r="Y144">
            <v>3292016.3133657798</v>
          </cell>
          <cell r="Z144" t="str">
            <v xml:space="preserve"> </v>
          </cell>
          <cell r="AA144">
            <v>107.8</v>
          </cell>
          <cell r="AB144">
            <v>0</v>
          </cell>
        </row>
        <row r="145">
          <cell r="C145" t="str">
            <v xml:space="preserve">           - NOVE KONCESIJSKE DAJATVE V LETU 2001 </v>
          </cell>
          <cell r="D145" t="str">
            <v xml:space="preserve"> </v>
          </cell>
          <cell r="I145" t="str">
            <v xml:space="preserve"> </v>
          </cell>
          <cell r="J145" t="str">
            <v xml:space="preserve"> </v>
          </cell>
          <cell r="K145" t="str">
            <v xml:space="preserve"> </v>
          </cell>
          <cell r="L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row>
        <row r="147">
          <cell r="A147">
            <v>711</v>
          </cell>
          <cell r="C147" t="str">
            <v>TAKSE IN PRISTOJBINE</v>
          </cell>
          <cell r="D147">
            <v>18929172.327160001</v>
          </cell>
          <cell r="E147">
            <v>15865800</v>
          </cell>
          <cell r="F147">
            <v>3063372.3271600008</v>
          </cell>
          <cell r="G147">
            <v>144.63610644246404</v>
          </cell>
          <cell r="H147">
            <v>32.815524740554679</v>
          </cell>
          <cell r="I147">
            <v>1572778.6818276425</v>
          </cell>
          <cell r="J147">
            <v>1542813.7236006483</v>
          </cell>
          <cell r="K147">
            <v>2125517.7299545845</v>
          </cell>
          <cell r="L147">
            <v>5241110.1353828758</v>
          </cell>
          <cell r="M147">
            <v>124.24028885590104</v>
          </cell>
          <cell r="N147">
            <v>1729878.5392564989</v>
          </cell>
          <cell r="O147">
            <v>2108849.8188979565</v>
          </cell>
          <cell r="P147">
            <v>1969234.2170809759</v>
          </cell>
          <cell r="Q147">
            <v>11049072.710618306</v>
          </cell>
          <cell r="R147">
            <v>1742751.4804474202</v>
          </cell>
          <cell r="S147">
            <v>1434494.1784731692</v>
          </cell>
          <cell r="T147">
            <v>1578697.0427609708</v>
          </cell>
          <cell r="U147">
            <v>1735840.4394652068</v>
          </cell>
          <cell r="V147">
            <v>1909830.3034311756</v>
          </cell>
          <cell r="W147">
            <v>1758061.5467659999</v>
          </cell>
          <cell r="X147">
            <v>0</v>
          </cell>
          <cell r="Y147">
            <v>21208747.701962247</v>
          </cell>
          <cell r="Z147" t="e">
            <v>#VALUE!</v>
          </cell>
          <cell r="AA147">
            <v>112.04265741472203</v>
          </cell>
          <cell r="AB147">
            <v>3.9356747817458597</v>
          </cell>
        </row>
        <row r="148">
          <cell r="C148" t="str">
            <v xml:space="preserve">                                 - dinamizirani sprejeti proračun</v>
          </cell>
          <cell r="D148">
            <v>12639188</v>
          </cell>
          <cell r="E148" t="str">
            <v xml:space="preserve"> </v>
          </cell>
          <cell r="I148">
            <v>999143</v>
          </cell>
          <cell r="J148">
            <v>999143</v>
          </cell>
          <cell r="K148">
            <v>999143</v>
          </cell>
          <cell r="L148">
            <v>2997429</v>
          </cell>
          <cell r="N148">
            <v>999143</v>
          </cell>
          <cell r="O148">
            <v>999143</v>
          </cell>
          <cell r="P148">
            <v>999143</v>
          </cell>
          <cell r="Q148">
            <v>5994858</v>
          </cell>
          <cell r="R148">
            <v>999143</v>
          </cell>
          <cell r="S148">
            <v>999143</v>
          </cell>
          <cell r="T148">
            <v>999143</v>
          </cell>
          <cell r="U148">
            <v>999143</v>
          </cell>
          <cell r="V148">
            <v>1611915</v>
          </cell>
          <cell r="W148">
            <v>1648615</v>
          </cell>
          <cell r="X148">
            <v>0</v>
          </cell>
          <cell r="Y148">
            <v>13251960</v>
          </cell>
          <cell r="Z148" t="str">
            <v xml:space="preserve"> </v>
          </cell>
        </row>
        <row r="149">
          <cell r="A149">
            <v>7110</v>
          </cell>
          <cell r="C149" t="str">
            <v>Sodne takse</v>
          </cell>
          <cell r="D149">
            <v>7368535.1503799995</v>
          </cell>
          <cell r="E149">
            <v>7876700</v>
          </cell>
          <cell r="F149">
            <v>-508164.84962000046</v>
          </cell>
          <cell r="G149">
            <v>103.51494171217124</v>
          </cell>
          <cell r="H149">
            <v>-4.9449571054442316</v>
          </cell>
          <cell r="I149">
            <v>622778.68182764237</v>
          </cell>
          <cell r="J149">
            <v>642813.72360064846</v>
          </cell>
          <cell r="K149">
            <v>948104.27647381439</v>
          </cell>
          <cell r="L149">
            <v>2213696.681902105</v>
          </cell>
          <cell r="M149">
            <v>110.71059999999997</v>
          </cell>
          <cell r="N149">
            <v>645292.28525649896</v>
          </cell>
          <cell r="O149">
            <v>715696.66289795656</v>
          </cell>
          <cell r="P149">
            <v>750002.55808097601</v>
          </cell>
          <cell r="Q149">
            <v>4324688.1881375369</v>
          </cell>
          <cell r="R149">
            <v>622953.65844742022</v>
          </cell>
          <cell r="S149">
            <v>406865.98347316921</v>
          </cell>
          <cell r="T149">
            <v>656795.82976097078</v>
          </cell>
          <cell r="U149">
            <v>693181.95692437689</v>
          </cell>
          <cell r="V149">
            <v>724111.66968712572</v>
          </cell>
          <cell r="W149">
            <v>729152.18976600002</v>
          </cell>
          <cell r="X149">
            <v>0</v>
          </cell>
          <cell r="Y149">
            <v>8157749.4761966001</v>
          </cell>
          <cell r="Z149" t="str">
            <v xml:space="preserve"> </v>
          </cell>
          <cell r="AA149">
            <v>110.71060000000001</v>
          </cell>
          <cell r="AB149">
            <v>2.7000000000000171</v>
          </cell>
        </row>
        <row r="150">
          <cell r="A150">
            <v>7111</v>
          </cell>
          <cell r="C150" t="str">
            <v>Upravne takse</v>
          </cell>
          <cell r="D150">
            <v>11560637.17678</v>
          </cell>
          <cell r="E150">
            <v>7989100</v>
          </cell>
          <cell r="F150">
            <v>3571537.1767800003</v>
          </cell>
          <cell r="G150">
            <v>193.67419190345774</v>
          </cell>
          <cell r="H150">
            <v>77.84590624743592</v>
          </cell>
          <cell r="I150">
            <v>950000</v>
          </cell>
          <cell r="J150">
            <v>900000</v>
          </cell>
          <cell r="K150">
            <v>1177413.4534807699</v>
          </cell>
          <cell r="L150">
            <v>3027413.4534807699</v>
          </cell>
          <cell r="M150">
            <v>136.43189406177919</v>
          </cell>
          <cell r="N150">
            <v>1084586.254</v>
          </cell>
          <cell r="O150">
            <v>1393153.156</v>
          </cell>
          <cell r="P150">
            <v>1219231.659</v>
          </cell>
          <cell r="Q150">
            <v>6724384.5224807691</v>
          </cell>
          <cell r="R150">
            <v>1119797.8219999999</v>
          </cell>
          <cell r="S150">
            <v>1027628.1949999999</v>
          </cell>
          <cell r="T150">
            <v>921901.21299999999</v>
          </cell>
          <cell r="U150">
            <v>1042658.4825408299</v>
          </cell>
          <cell r="V150">
            <v>1185718.6337440501</v>
          </cell>
          <cell r="W150">
            <v>1028909.357</v>
          </cell>
          <cell r="X150">
            <v>0</v>
          </cell>
          <cell r="Y150">
            <v>13050998.225765647</v>
          </cell>
          <cell r="Z150" t="str">
            <v xml:space="preserve"> </v>
          </cell>
          <cell r="AA150">
            <v>112.89168603940875</v>
          </cell>
          <cell r="AB150">
            <v>4.7232709085424602</v>
          </cell>
        </row>
        <row r="151">
          <cell r="D151" t="str">
            <v xml:space="preserve"> </v>
          </cell>
          <cell r="E151" t="str">
            <v xml:space="preserve"> </v>
          </cell>
          <cell r="F151" t="str">
            <v xml:space="preserve"> </v>
          </cell>
          <cell r="Y151" t="str">
            <v xml:space="preserve"> </v>
          </cell>
          <cell r="Z151" t="str">
            <v xml:space="preserve"> </v>
          </cell>
        </row>
        <row r="152">
          <cell r="A152">
            <v>712</v>
          </cell>
          <cell r="C152" t="str">
            <v xml:space="preserve">DENARNE KAZNI </v>
          </cell>
          <cell r="D152">
            <v>7277832.1754399994</v>
          </cell>
          <cell r="E152">
            <v>6810000</v>
          </cell>
          <cell r="F152">
            <v>467832.17543999944</v>
          </cell>
          <cell r="G152">
            <v>112.28909129739475</v>
          </cell>
          <cell r="H152">
            <v>3.1121132207481566</v>
          </cell>
          <cell r="I152">
            <v>563930.56384279986</v>
          </cell>
          <cell r="J152">
            <v>659394.73302317981</v>
          </cell>
          <cell r="K152">
            <v>772763.29305098008</v>
          </cell>
          <cell r="L152">
            <v>1996088.5899169599</v>
          </cell>
          <cell r="M152">
            <v>107.8</v>
          </cell>
          <cell r="N152">
            <v>621307.08954468009</v>
          </cell>
          <cell r="O152">
            <v>612062.89296768012</v>
          </cell>
          <cell r="P152">
            <v>697019.92865582008</v>
          </cell>
          <cell r="Q152">
            <v>3926478.5010851398</v>
          </cell>
          <cell r="R152">
            <v>652694.07092427986</v>
          </cell>
          <cell r="S152">
            <v>577514.80430952006</v>
          </cell>
          <cell r="T152">
            <v>621275.3929813198</v>
          </cell>
          <cell r="U152">
            <v>648536.05299406021</v>
          </cell>
          <cell r="V152">
            <v>667756.84282999998</v>
          </cell>
          <cell r="W152">
            <v>751247.42</v>
          </cell>
          <cell r="X152">
            <v>0</v>
          </cell>
          <cell r="Y152">
            <v>7845503.0851243194</v>
          </cell>
          <cell r="Z152" t="str">
            <v xml:space="preserve"> </v>
          </cell>
          <cell r="AA152">
            <v>107.8</v>
          </cell>
          <cell r="AB152">
            <v>0</v>
          </cell>
        </row>
        <row r="153">
          <cell r="C153" t="str">
            <v xml:space="preserve">                                 - dinamizirani sprejeti proračun</v>
          </cell>
          <cell r="D153">
            <v>6402197</v>
          </cell>
          <cell r="I153">
            <v>522927</v>
          </cell>
          <cell r="J153">
            <v>522927</v>
          </cell>
          <cell r="K153">
            <v>522927</v>
          </cell>
          <cell r="L153">
            <v>1568781</v>
          </cell>
          <cell r="N153">
            <v>522927</v>
          </cell>
          <cell r="O153">
            <v>522927</v>
          </cell>
          <cell r="P153">
            <v>522927</v>
          </cell>
          <cell r="Q153">
            <v>3137562</v>
          </cell>
          <cell r="R153">
            <v>522927</v>
          </cell>
          <cell r="S153">
            <v>522927</v>
          </cell>
          <cell r="T153">
            <v>522927</v>
          </cell>
          <cell r="U153">
            <v>522927</v>
          </cell>
          <cell r="V153">
            <v>670000</v>
          </cell>
          <cell r="W153">
            <v>650000</v>
          </cell>
          <cell r="X153">
            <v>0</v>
          </cell>
          <cell r="Y153">
            <v>6549270</v>
          </cell>
        </row>
        <row r="154">
          <cell r="A154">
            <v>7120</v>
          </cell>
          <cell r="C154" t="str">
            <v>Denarne kazni</v>
          </cell>
          <cell r="D154">
            <v>7277832.1754399994</v>
          </cell>
          <cell r="E154">
            <v>6810000</v>
          </cell>
          <cell r="F154">
            <v>467832.17543999944</v>
          </cell>
          <cell r="G154">
            <v>112.28909129739475</v>
          </cell>
          <cell r="H154">
            <v>3.1121132207481566</v>
          </cell>
          <cell r="I154">
            <v>563930.56384279986</v>
          </cell>
          <cell r="J154">
            <v>659394.73302317981</v>
          </cell>
          <cell r="K154">
            <v>772763.29305098008</v>
          </cell>
          <cell r="L154">
            <v>1996088.5899169599</v>
          </cell>
          <cell r="M154">
            <v>107.8</v>
          </cell>
          <cell r="N154">
            <v>621307.08954468009</v>
          </cell>
          <cell r="O154">
            <v>612062.89296768012</v>
          </cell>
          <cell r="P154">
            <v>697019.92865582008</v>
          </cell>
          <cell r="Q154">
            <v>3926478.5010851398</v>
          </cell>
          <cell r="R154">
            <v>652694.07092427986</v>
          </cell>
          <cell r="S154">
            <v>577514.80430952006</v>
          </cell>
          <cell r="T154">
            <v>621275.3929813198</v>
          </cell>
          <cell r="U154">
            <v>648536.05299406021</v>
          </cell>
          <cell r="V154">
            <v>667756.84282999998</v>
          </cell>
          <cell r="W154">
            <v>751247.42</v>
          </cell>
          <cell r="X154">
            <v>0</v>
          </cell>
          <cell r="Y154">
            <v>7845503.0851243194</v>
          </cell>
          <cell r="Z154" t="str">
            <v xml:space="preserve"> </v>
          </cell>
          <cell r="AA154">
            <v>107.8</v>
          </cell>
          <cell r="AB154">
            <v>0</v>
          </cell>
        </row>
        <row r="155">
          <cell r="D155" t="str">
            <v xml:space="preserve"> </v>
          </cell>
          <cell r="I155" t="str">
            <v xml:space="preserve"> </v>
          </cell>
          <cell r="J155" t="str">
            <v xml:space="preserve"> </v>
          </cell>
          <cell r="K155" t="str">
            <v xml:space="preserve"> </v>
          </cell>
          <cell r="N155" t="str">
            <v xml:space="preserve"> </v>
          </cell>
          <cell r="O155" t="str">
            <v xml:space="preserve"> </v>
          </cell>
          <cell r="P155" t="str">
            <v xml:space="preserve"> </v>
          </cell>
          <cell r="R155" t="str">
            <v xml:space="preserve"> </v>
          </cell>
          <cell r="S155" t="str">
            <v xml:space="preserve"> </v>
          </cell>
          <cell r="T155" t="str">
            <v xml:space="preserve"> </v>
          </cell>
          <cell r="U155" t="str">
            <v xml:space="preserve"> </v>
          </cell>
          <cell r="Y155" t="str">
            <v xml:space="preserve"> </v>
          </cell>
        </row>
        <row r="156">
          <cell r="A156">
            <v>713</v>
          </cell>
          <cell r="C156" t="str">
            <v>PRIHODKI OD PRODAJE BLAGA IN STORITEV</v>
          </cell>
          <cell r="D156">
            <v>5585586.0071400004</v>
          </cell>
          <cell r="E156">
            <v>4330000</v>
          </cell>
          <cell r="F156">
            <v>1255586.0071400004</v>
          </cell>
          <cell r="G156">
            <v>135.45053754132505</v>
          </cell>
          <cell r="H156">
            <v>24.380658899288377</v>
          </cell>
          <cell r="I156">
            <v>317122.76289078</v>
          </cell>
          <cell r="J156">
            <v>382453.91800000001</v>
          </cell>
          <cell r="K156">
            <v>593320.29449923977</v>
          </cell>
          <cell r="L156">
            <v>1292896.9753900198</v>
          </cell>
          <cell r="M156">
            <v>107.8</v>
          </cell>
          <cell r="N156">
            <v>368695.24189036019</v>
          </cell>
          <cell r="O156">
            <v>434594.15952722018</v>
          </cell>
          <cell r="P156">
            <v>470733.49400000001</v>
          </cell>
          <cell r="Q156">
            <v>2566919.8708076002</v>
          </cell>
          <cell r="R156">
            <v>584129.11488932022</v>
          </cell>
          <cell r="S156">
            <v>805840.57400000002</v>
          </cell>
          <cell r="T156">
            <v>333570.93</v>
          </cell>
          <cell r="U156">
            <v>548714.93599999999</v>
          </cell>
          <cell r="V156">
            <v>503776.35</v>
          </cell>
          <cell r="W156">
            <v>678309.94</v>
          </cell>
          <cell r="X156">
            <v>0</v>
          </cell>
          <cell r="Y156">
            <v>6021261.7156969197</v>
          </cell>
          <cell r="Z156" t="str">
            <v xml:space="preserve"> </v>
          </cell>
          <cell r="AA156">
            <v>107.8</v>
          </cell>
          <cell r="AB156">
            <v>0</v>
          </cell>
        </row>
        <row r="157">
          <cell r="C157" t="str">
            <v xml:space="preserve">                                 - dinamizirani sprejeti proračun</v>
          </cell>
          <cell r="D157">
            <v>3533489</v>
          </cell>
          <cell r="I157">
            <v>283779</v>
          </cell>
          <cell r="J157">
            <v>283779</v>
          </cell>
          <cell r="K157">
            <v>283779</v>
          </cell>
          <cell r="L157">
            <v>851337</v>
          </cell>
          <cell r="N157">
            <v>283779</v>
          </cell>
          <cell r="O157">
            <v>283779</v>
          </cell>
          <cell r="P157">
            <v>283779</v>
          </cell>
          <cell r="Q157">
            <v>1702674</v>
          </cell>
          <cell r="R157">
            <v>283779</v>
          </cell>
          <cell r="S157">
            <v>283779</v>
          </cell>
          <cell r="T157">
            <v>283779</v>
          </cell>
          <cell r="U157">
            <v>283779</v>
          </cell>
          <cell r="V157">
            <v>350833</v>
          </cell>
          <cell r="W157">
            <v>411920</v>
          </cell>
          <cell r="X157">
            <v>0</v>
          </cell>
          <cell r="Y157">
            <v>3600543</v>
          </cell>
        </row>
        <row r="158">
          <cell r="A158">
            <v>7130</v>
          </cell>
          <cell r="C158" t="str">
            <v>Prihodki od prodaje blaga in storitev</v>
          </cell>
          <cell r="D158">
            <v>5585586.0071400004</v>
          </cell>
          <cell r="E158">
            <v>4330000</v>
          </cell>
          <cell r="F158">
            <v>1255586.0071400004</v>
          </cell>
          <cell r="G158">
            <v>135.45053754132505</v>
          </cell>
          <cell r="H158">
            <v>24.380658899288377</v>
          </cell>
          <cell r="I158">
            <v>317122.76289078</v>
          </cell>
          <cell r="J158">
            <v>382453.91800000001</v>
          </cell>
          <cell r="K158">
            <v>593320.29449923977</v>
          </cell>
          <cell r="L158">
            <v>1292896.9753900198</v>
          </cell>
          <cell r="M158">
            <v>107.8</v>
          </cell>
          <cell r="N158">
            <v>368695.24189036019</v>
          </cell>
          <cell r="O158">
            <v>434594.15952722018</v>
          </cell>
          <cell r="P158">
            <v>470733.49400000001</v>
          </cell>
          <cell r="Q158">
            <v>2566919.8708076002</v>
          </cell>
          <cell r="R158">
            <v>584129.11488932022</v>
          </cell>
          <cell r="S158">
            <v>805840.57400000002</v>
          </cell>
          <cell r="T158">
            <v>333570.93</v>
          </cell>
          <cell r="U158">
            <v>548714.93599999999</v>
          </cell>
          <cell r="V158">
            <v>503776.35</v>
          </cell>
          <cell r="W158">
            <v>678309.94</v>
          </cell>
          <cell r="X158">
            <v>0</v>
          </cell>
          <cell r="Y158">
            <v>6021261.7156969197</v>
          </cell>
          <cell r="Z158" t="str">
            <v xml:space="preserve"> </v>
          </cell>
          <cell r="AA158">
            <v>107.8</v>
          </cell>
          <cell r="AB158">
            <v>0</v>
          </cell>
        </row>
        <row r="159">
          <cell r="C159" t="str">
            <v>(lastni prihodki državnih organov)</v>
          </cell>
          <cell r="D159" t="str">
            <v xml:space="preserve"> </v>
          </cell>
          <cell r="Y159" t="str">
            <v xml:space="preserve"> </v>
          </cell>
        </row>
        <row r="160">
          <cell r="D160" t="str">
            <v xml:space="preserve"> </v>
          </cell>
          <cell r="Y160" t="str">
            <v xml:space="preserve"> </v>
          </cell>
        </row>
        <row r="161">
          <cell r="A161">
            <v>714</v>
          </cell>
          <cell r="C161" t="str">
            <v>DRUGI NEDAVČNI PRIHODKI</v>
          </cell>
          <cell r="D161">
            <v>9088884</v>
          </cell>
          <cell r="E161">
            <v>8465000</v>
          </cell>
          <cell r="F161">
            <v>623884</v>
          </cell>
          <cell r="G161">
            <v>104.01330068890667</v>
          </cell>
          <cell r="H161">
            <v>-4.487327191086635</v>
          </cell>
          <cell r="I161">
            <v>483021.61600000004</v>
          </cell>
          <cell r="J161">
            <v>691964.96600000001</v>
          </cell>
          <cell r="K161">
            <v>901049.5340000001</v>
          </cell>
          <cell r="L161">
            <v>2076036.1159999999</v>
          </cell>
          <cell r="M161">
            <v>107.8</v>
          </cell>
          <cell r="N161">
            <v>556787</v>
          </cell>
          <cell r="O161">
            <v>692063.06400000001</v>
          </cell>
          <cell r="P161">
            <v>1002948.562</v>
          </cell>
          <cell r="Q161">
            <v>4327834.7419999996</v>
          </cell>
          <cell r="R161">
            <v>1071943.7960000001</v>
          </cell>
          <cell r="S161">
            <v>942506.18</v>
          </cell>
          <cell r="T161">
            <v>764687.924</v>
          </cell>
          <cell r="U161">
            <v>920392.08800000011</v>
          </cell>
          <cell r="V161">
            <v>908052.22200000007</v>
          </cell>
          <cell r="W161">
            <v>862400</v>
          </cell>
          <cell r="X161">
            <v>0</v>
          </cell>
          <cell r="Y161">
            <v>9797816.9519999996</v>
          </cell>
          <cell r="Z161" t="e">
            <v>#VALUE!</v>
          </cell>
          <cell r="AA161">
            <v>107.8</v>
          </cell>
          <cell r="AB161">
            <v>0</v>
          </cell>
        </row>
        <row r="162">
          <cell r="C162" t="str">
            <v xml:space="preserve">                                 - dinamizirani sprejeti proračun</v>
          </cell>
          <cell r="D162">
            <v>7172266</v>
          </cell>
          <cell r="I162">
            <v>563132</v>
          </cell>
          <cell r="J162">
            <v>563132</v>
          </cell>
          <cell r="K162">
            <v>563132</v>
          </cell>
          <cell r="L162">
            <v>1689396</v>
          </cell>
          <cell r="N162">
            <v>563132</v>
          </cell>
          <cell r="O162">
            <v>563132</v>
          </cell>
          <cell r="P162">
            <v>563132</v>
          </cell>
          <cell r="Q162">
            <v>3378792</v>
          </cell>
          <cell r="R162">
            <v>563132</v>
          </cell>
          <cell r="S162">
            <v>563132</v>
          </cell>
          <cell r="T162">
            <v>563132</v>
          </cell>
          <cell r="U162">
            <v>563132</v>
          </cell>
          <cell r="V162">
            <v>866336</v>
          </cell>
          <cell r="W162">
            <v>977814</v>
          </cell>
          <cell r="X162">
            <v>0</v>
          </cell>
          <cell r="Y162">
            <v>7475470</v>
          </cell>
        </row>
        <row r="163">
          <cell r="A163">
            <v>7140</v>
          </cell>
          <cell r="C163" t="str">
            <v>Dodatni prostovoljni prispevki za socialno varnost</v>
          </cell>
          <cell r="D163">
            <v>0</v>
          </cell>
          <cell r="E163">
            <v>0</v>
          </cell>
          <cell r="I163">
            <v>0</v>
          </cell>
          <cell r="J163">
            <v>0</v>
          </cell>
          <cell r="K163">
            <v>0</v>
          </cell>
          <cell r="L163">
            <v>0</v>
          </cell>
          <cell r="N163">
            <v>0</v>
          </cell>
          <cell r="O163">
            <v>0</v>
          </cell>
          <cell r="P163">
            <v>0</v>
          </cell>
          <cell r="Q163">
            <v>0</v>
          </cell>
          <cell r="R163">
            <v>0</v>
          </cell>
          <cell r="S163">
            <v>0</v>
          </cell>
          <cell r="T163">
            <v>0</v>
          </cell>
          <cell r="U163">
            <v>0</v>
          </cell>
          <cell r="V163">
            <v>0</v>
          </cell>
          <cell r="W163">
            <v>0</v>
          </cell>
          <cell r="X163">
            <v>0</v>
          </cell>
          <cell r="Y163">
            <v>0</v>
          </cell>
          <cell r="Z163" t="str">
            <v xml:space="preserve"> </v>
          </cell>
        </row>
        <row r="164">
          <cell r="A164">
            <v>7141</v>
          </cell>
          <cell r="C164" t="str">
            <v>Drugi nedavčni prihodki</v>
          </cell>
          <cell r="D164">
            <v>9088884</v>
          </cell>
          <cell r="E164">
            <v>8465000</v>
          </cell>
          <cell r="F164">
            <v>623884</v>
          </cell>
          <cell r="G164">
            <v>104.01330068890667</v>
          </cell>
          <cell r="H164">
            <v>-4.487327191086635</v>
          </cell>
          <cell r="I164">
            <v>483021.61600000004</v>
          </cell>
          <cell r="J164">
            <v>691964.96600000001</v>
          </cell>
          <cell r="K164">
            <v>901049.5340000001</v>
          </cell>
          <cell r="L164">
            <v>2076036.1159999999</v>
          </cell>
          <cell r="M164">
            <v>107.8</v>
          </cell>
          <cell r="N164">
            <v>556787</v>
          </cell>
          <cell r="O164">
            <v>692063.06400000001</v>
          </cell>
          <cell r="P164">
            <v>1002948.562</v>
          </cell>
          <cell r="Q164">
            <v>4327834.7419999996</v>
          </cell>
          <cell r="R164">
            <v>1071943.7960000001</v>
          </cell>
          <cell r="S164">
            <v>942506.18</v>
          </cell>
          <cell r="T164">
            <v>764687.924</v>
          </cell>
          <cell r="U164">
            <v>920392.08800000011</v>
          </cell>
          <cell r="V164">
            <v>908052.22200000007</v>
          </cell>
          <cell r="W164">
            <v>862400</v>
          </cell>
          <cell r="X164">
            <v>0</v>
          </cell>
          <cell r="Y164">
            <v>9797816.9519999996</v>
          </cell>
          <cell r="Z164" t="str">
            <v xml:space="preserve"> </v>
          </cell>
          <cell r="AA164">
            <v>107.8</v>
          </cell>
          <cell r="AB164">
            <v>0</v>
          </cell>
        </row>
        <row r="165">
          <cell r="C165" t="str">
            <v>v tem:</v>
          </cell>
          <cell r="D165" t="str">
            <v xml:space="preserve"> </v>
          </cell>
          <cell r="E165" t="str">
            <v xml:space="preserve"> </v>
          </cell>
          <cell r="I165" t="str">
            <v xml:space="preserve"> </v>
          </cell>
          <cell r="J165" t="str">
            <v xml:space="preserve"> </v>
          </cell>
          <cell r="K165" t="str">
            <v xml:space="preserve"> </v>
          </cell>
          <cell r="N165" t="str">
            <v xml:space="preserve"> </v>
          </cell>
          <cell r="O165" t="str">
            <v xml:space="preserve"> </v>
          </cell>
          <cell r="P165" t="str">
            <v xml:space="preserve"> </v>
          </cell>
          <cell r="Q165" t="e">
            <v>#VALUE!</v>
          </cell>
          <cell r="R165" t="str">
            <v xml:space="preserve"> </v>
          </cell>
          <cell r="S165" t="str">
            <v xml:space="preserve"> </v>
          </cell>
          <cell r="T165" t="str">
            <v xml:space="preserve"> </v>
          </cell>
          <cell r="U165" t="str">
            <v xml:space="preserve"> </v>
          </cell>
          <cell r="Y165" t="str">
            <v xml:space="preserve"> </v>
          </cell>
          <cell r="Z165" t="str">
            <v xml:space="preserve"> </v>
          </cell>
        </row>
        <row r="166">
          <cell r="C166" t="str">
            <v xml:space="preserve">POVEČANI PRIHODKI ZARADI BRUTO IZKAZOVANJA </v>
          </cell>
          <cell r="Q166">
            <v>0</v>
          </cell>
        </row>
        <row r="167">
          <cell r="C167" t="str">
            <v>PRIHODKOV PRORAČUNA (PROVIZIJA APP)</v>
          </cell>
          <cell r="D167" t="e">
            <v>#REF!</v>
          </cell>
          <cell r="I167">
            <v>0</v>
          </cell>
          <cell r="J167">
            <v>0</v>
          </cell>
          <cell r="K167">
            <v>0</v>
          </cell>
          <cell r="N167">
            <v>0</v>
          </cell>
          <cell r="O167">
            <v>0</v>
          </cell>
          <cell r="P167">
            <v>0</v>
          </cell>
          <cell r="Q167">
            <v>0</v>
          </cell>
          <cell r="R167">
            <v>0</v>
          </cell>
          <cell r="S167">
            <v>0</v>
          </cell>
          <cell r="T167">
            <v>0</v>
          </cell>
          <cell r="U167">
            <v>0</v>
          </cell>
          <cell r="V167">
            <v>0</v>
          </cell>
          <cell r="W167">
            <v>0</v>
          </cell>
          <cell r="Y167" t="e">
            <v>#REF!</v>
          </cell>
        </row>
        <row r="168">
          <cell r="A168">
            <v>714100</v>
          </cell>
          <cell r="C168" t="str">
            <v>Drugi prihodki</v>
          </cell>
          <cell r="D168">
            <v>1637413.378</v>
          </cell>
          <cell r="E168">
            <v>2785100</v>
          </cell>
          <cell r="F168">
            <v>-1147686.622</v>
          </cell>
          <cell r="I168">
            <v>121559</v>
          </cell>
          <cell r="J168">
            <v>121559</v>
          </cell>
          <cell r="K168">
            <v>121559</v>
          </cell>
          <cell r="L168">
            <v>364677</v>
          </cell>
          <cell r="N168">
            <v>121559</v>
          </cell>
          <cell r="O168">
            <v>121559</v>
          </cell>
          <cell r="P168">
            <v>121559</v>
          </cell>
          <cell r="Q168">
            <v>729354</v>
          </cell>
          <cell r="R168">
            <v>121559</v>
          </cell>
          <cell r="S168">
            <v>121559</v>
          </cell>
          <cell r="T168">
            <v>121559</v>
          </cell>
          <cell r="U168">
            <v>121559</v>
          </cell>
          <cell r="V168">
            <v>125820.53200000001</v>
          </cell>
          <cell r="W168">
            <v>460249.76943600003</v>
          </cell>
          <cell r="X168">
            <v>0</v>
          </cell>
          <cell r="Y168">
            <v>1801660.301436</v>
          </cell>
          <cell r="Z168">
            <v>2785100</v>
          </cell>
        </row>
        <row r="169">
          <cell r="A169">
            <v>714101</v>
          </cell>
          <cell r="C169" t="str">
            <v>Prispevek za Posočje</v>
          </cell>
          <cell r="D169">
            <v>53603</v>
          </cell>
          <cell r="E169">
            <v>0</v>
          </cell>
          <cell r="F169">
            <v>53603</v>
          </cell>
          <cell r="I169">
            <v>4873</v>
          </cell>
          <cell r="J169">
            <v>4873</v>
          </cell>
          <cell r="K169">
            <v>4873</v>
          </cell>
          <cell r="L169">
            <v>14619</v>
          </cell>
          <cell r="N169">
            <v>4873</v>
          </cell>
          <cell r="O169">
            <v>4873</v>
          </cell>
          <cell r="P169">
            <v>4873</v>
          </cell>
          <cell r="Q169">
            <v>29238</v>
          </cell>
          <cell r="R169">
            <v>4873</v>
          </cell>
          <cell r="S169">
            <v>4873</v>
          </cell>
          <cell r="T169">
            <v>4873</v>
          </cell>
          <cell r="U169">
            <v>4873</v>
          </cell>
          <cell r="V169">
            <v>0</v>
          </cell>
          <cell r="W169">
            <v>0</v>
          </cell>
          <cell r="X169">
            <v>0</v>
          </cell>
          <cell r="Y169">
            <v>48730</v>
          </cell>
          <cell r="Z169">
            <v>0</v>
          </cell>
        </row>
        <row r="170">
          <cell r="A170" t="str">
            <v xml:space="preserve"> </v>
          </cell>
          <cell r="C170" t="str">
            <v xml:space="preserve"> </v>
          </cell>
          <cell r="D170" t="str">
            <v xml:space="preserve"> </v>
          </cell>
          <cell r="E170" t="str">
            <v xml:space="preserve"> </v>
          </cell>
          <cell r="I170" t="str">
            <v xml:space="preserve"> </v>
          </cell>
          <cell r="J170" t="str">
            <v xml:space="preserve"> </v>
          </cell>
          <cell r="K170" t="str">
            <v xml:space="preserve"> </v>
          </cell>
          <cell r="N170" t="str">
            <v xml:space="preserve"> </v>
          </cell>
          <cell r="O170" t="str">
            <v xml:space="preserve"> </v>
          </cell>
          <cell r="P170" t="str">
            <v xml:space="preserve"> </v>
          </cell>
          <cell r="Q170" t="e">
            <v>#VALUE!</v>
          </cell>
          <cell r="R170" t="str">
            <v xml:space="preserve"> </v>
          </cell>
          <cell r="S170" t="str">
            <v xml:space="preserve"> </v>
          </cell>
          <cell r="T170" t="str">
            <v xml:space="preserve"> </v>
          </cell>
          <cell r="U170" t="str">
            <v xml:space="preserve"> </v>
          </cell>
          <cell r="V170" t="str">
            <v xml:space="preserve"> </v>
          </cell>
          <cell r="W170" t="str">
            <v xml:space="preserve"> </v>
          </cell>
          <cell r="X170" t="str">
            <v xml:space="preserve"> </v>
          </cell>
          <cell r="Y170" t="str">
            <v xml:space="preserve"> </v>
          </cell>
          <cell r="Z170" t="str">
            <v xml:space="preserve"> </v>
          </cell>
        </row>
        <row r="171">
          <cell r="A171">
            <v>714199</v>
          </cell>
          <cell r="C171" t="str">
            <v>Drugi tekoči prihodki</v>
          </cell>
          <cell r="D171">
            <v>7575254.8739999998</v>
          </cell>
          <cell r="E171">
            <v>5679900</v>
          </cell>
          <cell r="F171">
            <v>1895354.8739999998</v>
          </cell>
          <cell r="I171">
            <v>356589.61600000004</v>
          </cell>
          <cell r="J171">
            <v>565532.96600000001</v>
          </cell>
          <cell r="K171">
            <v>774617.5340000001</v>
          </cell>
          <cell r="L171">
            <v>1696740.1160000002</v>
          </cell>
          <cell r="N171">
            <v>430355</v>
          </cell>
          <cell r="O171">
            <v>565631.06400000001</v>
          </cell>
          <cell r="P171">
            <v>876516.56200000003</v>
          </cell>
          <cell r="Q171">
            <v>3569242.7420000006</v>
          </cell>
          <cell r="R171">
            <v>945511.79600000009</v>
          </cell>
          <cell r="S171">
            <v>816074.18</v>
          </cell>
          <cell r="T171">
            <v>638255.924</v>
          </cell>
          <cell r="U171">
            <v>793960.08800000011</v>
          </cell>
          <cell r="V171">
            <v>990793.85400000005</v>
          </cell>
          <cell r="W171">
            <v>798717.49218800012</v>
          </cell>
          <cell r="X171">
            <v>0</v>
          </cell>
          <cell r="Y171">
            <v>8552556.0761880018</v>
          </cell>
          <cell r="Z171">
            <v>5679900</v>
          </cell>
        </row>
        <row r="172">
          <cell r="D172" t="str">
            <v xml:space="preserve"> </v>
          </cell>
          <cell r="Y172" t="str">
            <v xml:space="preserve"> </v>
          </cell>
        </row>
        <row r="173">
          <cell r="A173">
            <v>72</v>
          </cell>
          <cell r="B173" t="str">
            <v xml:space="preserve">  </v>
          </cell>
          <cell r="C173" t="str">
            <v xml:space="preserve">KAPITALSKI PRIHODKI  </v>
          </cell>
          <cell r="D173">
            <v>860929.19464</v>
          </cell>
          <cell r="E173">
            <v>4391500</v>
          </cell>
          <cell r="F173">
            <v>-3530570.8053600001</v>
          </cell>
          <cell r="G173">
            <v>170.52323736370388</v>
          </cell>
          <cell r="H173">
            <v>56.586994824337808</v>
          </cell>
          <cell r="I173">
            <v>55917.604290240008</v>
          </cell>
          <cell r="J173">
            <v>25754.009568980004</v>
          </cell>
          <cell r="K173">
            <v>42425.552022700009</v>
          </cell>
          <cell r="L173">
            <v>124097.16588192002</v>
          </cell>
          <cell r="M173">
            <v>110.85337153689669</v>
          </cell>
          <cell r="N173">
            <v>118891.54200000002</v>
          </cell>
          <cell r="O173">
            <v>104130.488</v>
          </cell>
          <cell r="P173">
            <v>90640.935000000012</v>
          </cell>
          <cell r="Q173">
            <v>437760.13088192005</v>
          </cell>
          <cell r="R173">
            <v>39003.441400000003</v>
          </cell>
          <cell r="S173">
            <v>12063.737291759999</v>
          </cell>
          <cell r="T173">
            <v>189335.60800000001</v>
          </cell>
          <cell r="U173">
            <v>39989.528511240009</v>
          </cell>
          <cell r="V173">
            <v>132853.79800000001</v>
          </cell>
          <cell r="W173">
            <v>61844.86</v>
          </cell>
          <cell r="X173">
            <v>0</v>
          </cell>
          <cell r="Y173">
            <v>912851.10408492002</v>
          </cell>
          <cell r="Z173" t="e">
            <v>#VALUE!</v>
          </cell>
          <cell r="AA173">
            <v>106.03091517492693</v>
          </cell>
          <cell r="AB173">
            <v>-1.6410805427393882</v>
          </cell>
        </row>
        <row r="174">
          <cell r="C174" t="str">
            <v xml:space="preserve">                                 - dinamizirani sprejeti proračun</v>
          </cell>
          <cell r="D174">
            <v>4329717</v>
          </cell>
          <cell r="I174">
            <v>55714</v>
          </cell>
          <cell r="J174">
            <v>55714</v>
          </cell>
          <cell r="K174">
            <v>55714</v>
          </cell>
          <cell r="L174">
            <v>167142</v>
          </cell>
          <cell r="N174">
            <v>55714</v>
          </cell>
          <cell r="O174">
            <v>55714</v>
          </cell>
          <cell r="P174">
            <v>55714</v>
          </cell>
          <cell r="Q174">
            <v>334284</v>
          </cell>
          <cell r="R174">
            <v>55714</v>
          </cell>
          <cell r="S174">
            <v>55714</v>
          </cell>
          <cell r="T174">
            <v>55714</v>
          </cell>
          <cell r="U174">
            <v>55714</v>
          </cell>
          <cell r="V174">
            <v>100000</v>
          </cell>
          <cell r="W174">
            <v>3716863</v>
          </cell>
          <cell r="X174">
            <v>0</v>
          </cell>
          <cell r="Y174">
            <v>4374003</v>
          </cell>
        </row>
        <row r="175">
          <cell r="D175" t="str">
            <v xml:space="preserve"> </v>
          </cell>
          <cell r="Y175" t="str">
            <v xml:space="preserve"> </v>
          </cell>
        </row>
        <row r="176">
          <cell r="A176">
            <v>720</v>
          </cell>
          <cell r="C176" t="str">
            <v>PRIHODKI OD PRODAJE OSNOVNIH SREDSTEV</v>
          </cell>
          <cell r="D176">
            <v>846800.65314000007</v>
          </cell>
          <cell r="E176">
            <v>2980600</v>
          </cell>
          <cell r="F176">
            <v>-2133799.3468599999</v>
          </cell>
          <cell r="G176">
            <v>187.55731659907551</v>
          </cell>
          <cell r="H176">
            <v>72.228940862328272</v>
          </cell>
          <cell r="I176">
            <v>55917.604290240008</v>
          </cell>
          <cell r="J176">
            <v>25754.009568980004</v>
          </cell>
          <cell r="K176">
            <v>42425.552022700009</v>
          </cell>
          <cell r="L176">
            <v>124097.16588192002</v>
          </cell>
          <cell r="M176">
            <v>107.8</v>
          </cell>
          <cell r="N176">
            <v>118891.54200000002</v>
          </cell>
          <cell r="O176">
            <v>104130.488</v>
          </cell>
          <cell r="P176">
            <v>90640.935000000012</v>
          </cell>
          <cell r="Q176">
            <v>437760.13088192005</v>
          </cell>
          <cell r="R176">
            <v>39003.441400000003</v>
          </cell>
          <cell r="S176">
            <v>12063.737291759999</v>
          </cell>
          <cell r="T176">
            <v>189335.60800000001</v>
          </cell>
          <cell r="U176">
            <v>39989.528511240009</v>
          </cell>
          <cell r="V176">
            <v>132853.79800000001</v>
          </cell>
          <cell r="W176">
            <v>61844.86</v>
          </cell>
          <cell r="X176">
            <v>0</v>
          </cell>
          <cell r="Y176">
            <v>912851.10408492002</v>
          </cell>
          <cell r="Z176">
            <v>0</v>
          </cell>
          <cell r="AA176">
            <v>107.8</v>
          </cell>
          <cell r="AB176">
            <v>0</v>
          </cell>
        </row>
        <row r="177">
          <cell r="A177">
            <v>7200</v>
          </cell>
          <cell r="C177" t="str">
            <v>Prihodki od prodaje zgradb in prostorov</v>
          </cell>
          <cell r="D177">
            <v>767900.71544000006</v>
          </cell>
          <cell r="E177">
            <v>2822015</v>
          </cell>
          <cell r="F177">
            <v>-2054114.2845600001</v>
          </cell>
          <cell r="G177">
            <v>207.96453189472604</v>
          </cell>
          <cell r="H177">
            <v>90.968348847314985</v>
          </cell>
          <cell r="I177">
            <v>50304.741373040008</v>
          </cell>
          <cell r="J177">
            <v>12902.604217580001</v>
          </cell>
          <cell r="K177">
            <v>17898.733244700004</v>
          </cell>
          <cell r="L177">
            <v>81106.078835320019</v>
          </cell>
          <cell r="M177">
            <v>107.8</v>
          </cell>
          <cell r="N177">
            <v>111279.78400000001</v>
          </cell>
          <cell r="O177">
            <v>102863.838</v>
          </cell>
          <cell r="P177">
            <v>82663.196000000011</v>
          </cell>
          <cell r="Q177">
            <v>377912.89683532005</v>
          </cell>
          <cell r="R177">
            <v>30996.812000000002</v>
          </cell>
          <cell r="S177">
            <v>12050.268220759999</v>
          </cell>
          <cell r="T177">
            <v>185854.74600000001</v>
          </cell>
          <cell r="U177">
            <v>38343.17618824001</v>
          </cell>
          <cell r="V177">
            <v>120837.33200000001</v>
          </cell>
          <cell r="W177">
            <v>61801.74</v>
          </cell>
          <cell r="X177">
            <v>0</v>
          </cell>
          <cell r="Y177">
            <v>827796.97124432016</v>
          </cell>
          <cell r="Z177" t="str">
            <v xml:space="preserve"> </v>
          </cell>
          <cell r="AA177">
            <v>107.8</v>
          </cell>
          <cell r="AB177">
            <v>0</v>
          </cell>
        </row>
        <row r="178">
          <cell r="A178">
            <v>7201</v>
          </cell>
          <cell r="C178" t="str">
            <v>Prihodki od prodaje prevoznih sredstev</v>
          </cell>
          <cell r="D178">
            <v>46365.063999999998</v>
          </cell>
          <cell r="E178">
            <v>152485</v>
          </cell>
          <cell r="F178">
            <v>-106119.936</v>
          </cell>
          <cell r="G178">
            <v>59.058509432279926</v>
          </cell>
          <cell r="H178">
            <v>-45.768127243085466</v>
          </cell>
          <cell r="I178">
            <v>1432.6814040000002</v>
          </cell>
          <cell r="J178">
            <v>7092.6966880000009</v>
          </cell>
          <cell r="K178">
            <v>24339.892500000002</v>
          </cell>
          <cell r="L178">
            <v>32865.270592000001</v>
          </cell>
          <cell r="M178">
            <v>107.8</v>
          </cell>
          <cell r="N178">
            <v>1325.94</v>
          </cell>
          <cell r="O178">
            <v>1137.29</v>
          </cell>
          <cell r="P178">
            <v>7977.7390000000005</v>
          </cell>
          <cell r="Q178">
            <v>43306.239592000005</v>
          </cell>
          <cell r="R178">
            <v>1598.9974</v>
          </cell>
          <cell r="S178">
            <v>0</v>
          </cell>
          <cell r="T178">
            <v>3480.8620000000001</v>
          </cell>
          <cell r="U178">
            <v>1595.44</v>
          </cell>
          <cell r="V178">
            <v>0</v>
          </cell>
          <cell r="W178">
            <v>0</v>
          </cell>
          <cell r="X178">
            <v>0</v>
          </cell>
          <cell r="Y178">
            <v>49981.538992000009</v>
          </cell>
          <cell r="Z178" t="str">
            <v xml:space="preserve"> </v>
          </cell>
          <cell r="AA178">
            <v>107.8</v>
          </cell>
          <cell r="AB178">
            <v>0</v>
          </cell>
        </row>
        <row r="179">
          <cell r="A179">
            <v>7202</v>
          </cell>
          <cell r="C179" t="str">
            <v>Prihodki od prodaje opreme</v>
          </cell>
          <cell r="D179">
            <v>32534.8737</v>
          </cell>
          <cell r="E179">
            <v>3600</v>
          </cell>
          <cell r="F179">
            <v>28934.8737</v>
          </cell>
          <cell r="G179" t="str">
            <v>…</v>
          </cell>
          <cell r="H179" t="str">
            <v>…</v>
          </cell>
          <cell r="I179">
            <v>4180.1815132000002</v>
          </cell>
          <cell r="J179">
            <v>5758.7086633999998</v>
          </cell>
          <cell r="K179">
            <v>186.92627800000002</v>
          </cell>
          <cell r="L179">
            <v>10125.816454600001</v>
          </cell>
          <cell r="M179">
            <v>107.8</v>
          </cell>
          <cell r="N179">
            <v>6285.8180000000002</v>
          </cell>
          <cell r="O179">
            <v>129.36000000000001</v>
          </cell>
          <cell r="P179">
            <v>0</v>
          </cell>
          <cell r="Q179">
            <v>16540.994454600001</v>
          </cell>
          <cell r="R179">
            <v>6407.6320000000005</v>
          </cell>
          <cell r="S179">
            <v>13.469071000000001</v>
          </cell>
          <cell r="T179">
            <v>0</v>
          </cell>
          <cell r="U179">
            <v>50.912323000000001</v>
          </cell>
          <cell r="V179">
            <v>12016.466</v>
          </cell>
          <cell r="W179">
            <v>43.12</v>
          </cell>
          <cell r="X179">
            <v>0</v>
          </cell>
          <cell r="Y179">
            <v>35072.593848600001</v>
          </cell>
          <cell r="Z179" t="str">
            <v xml:space="preserve"> </v>
          </cell>
          <cell r="AA179">
            <v>107.8</v>
          </cell>
          <cell r="AB179">
            <v>0</v>
          </cell>
        </row>
        <row r="180">
          <cell r="A180">
            <v>7203</v>
          </cell>
          <cell r="C180" t="str">
            <v>Prihodki od prodaje drugih osnovnih sredstev</v>
          </cell>
          <cell r="D180">
            <v>0</v>
          </cell>
          <cell r="E180">
            <v>2500</v>
          </cell>
          <cell r="F180">
            <v>-2500</v>
          </cell>
          <cell r="I180">
            <v>0</v>
          </cell>
          <cell r="J180">
            <v>0</v>
          </cell>
          <cell r="K180">
            <v>0</v>
          </cell>
          <cell r="L180">
            <v>0</v>
          </cell>
          <cell r="M180" t="e">
            <v>#DIV/0!</v>
          </cell>
          <cell r="N180">
            <v>0</v>
          </cell>
          <cell r="O180">
            <v>0</v>
          </cell>
          <cell r="P180">
            <v>0</v>
          </cell>
          <cell r="Q180">
            <v>0</v>
          </cell>
          <cell r="R180">
            <v>0</v>
          </cell>
          <cell r="S180">
            <v>0</v>
          </cell>
          <cell r="T180">
            <v>0</v>
          </cell>
          <cell r="U180">
            <v>0</v>
          </cell>
          <cell r="V180">
            <v>0</v>
          </cell>
          <cell r="W180">
            <v>0</v>
          </cell>
          <cell r="X180">
            <v>0</v>
          </cell>
          <cell r="Y180">
            <v>0</v>
          </cell>
          <cell r="Z180" t="str">
            <v xml:space="preserve"> </v>
          </cell>
          <cell r="AA180" t="str">
            <v>…</v>
          </cell>
          <cell r="AB180" t="str">
            <v>…</v>
          </cell>
        </row>
        <row r="182">
          <cell r="A182">
            <v>721</v>
          </cell>
          <cell r="C182" t="str">
            <v>PRIHODKI OD PRODAJE ZALOG</v>
          </cell>
          <cell r="D182">
            <v>0</v>
          </cell>
          <cell r="E182">
            <v>0</v>
          </cell>
          <cell r="F182">
            <v>0</v>
          </cell>
          <cell r="G182" t="str">
            <v>…</v>
          </cell>
          <cell r="H182" t="str">
            <v>…</v>
          </cell>
          <cell r="I182">
            <v>0</v>
          </cell>
          <cell r="J182">
            <v>0</v>
          </cell>
          <cell r="K182">
            <v>0</v>
          </cell>
          <cell r="L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v>
          </cell>
          <cell r="AB182" t="str">
            <v>…</v>
          </cell>
        </row>
        <row r="183">
          <cell r="A183">
            <v>7210</v>
          </cell>
          <cell r="C183" t="str">
            <v>Prihodki od prodaje blagovnih rezerv</v>
          </cell>
          <cell r="D183">
            <v>0</v>
          </cell>
          <cell r="E183">
            <v>0</v>
          </cell>
          <cell r="F183">
            <v>0</v>
          </cell>
          <cell r="I183">
            <v>0</v>
          </cell>
          <cell r="J183">
            <v>0</v>
          </cell>
          <cell r="K183">
            <v>0</v>
          </cell>
          <cell r="L183">
            <v>0</v>
          </cell>
          <cell r="N183">
            <v>0</v>
          </cell>
          <cell r="O183">
            <v>0</v>
          </cell>
          <cell r="P183">
            <v>0</v>
          </cell>
          <cell r="Q183">
            <v>0</v>
          </cell>
          <cell r="R183">
            <v>0</v>
          </cell>
          <cell r="S183">
            <v>0</v>
          </cell>
          <cell r="T183">
            <v>0</v>
          </cell>
          <cell r="U183">
            <v>0</v>
          </cell>
          <cell r="V183">
            <v>0</v>
          </cell>
          <cell r="W183">
            <v>0</v>
          </cell>
          <cell r="X183">
            <v>0</v>
          </cell>
          <cell r="Y183">
            <v>0</v>
          </cell>
          <cell r="Z183" t="str">
            <v xml:space="preserve"> </v>
          </cell>
          <cell r="AA183" t="str">
            <v>…</v>
          </cell>
          <cell r="AB183" t="str">
            <v>…</v>
          </cell>
        </row>
        <row r="184">
          <cell r="A184">
            <v>7211</v>
          </cell>
          <cell r="C184" t="str">
            <v>Prihodki od prodaje drugih zalog</v>
          </cell>
          <cell r="D184">
            <v>0</v>
          </cell>
          <cell r="E184">
            <v>0</v>
          </cell>
          <cell r="F184">
            <v>0</v>
          </cell>
          <cell r="I184">
            <v>0</v>
          </cell>
          <cell r="J184">
            <v>0</v>
          </cell>
          <cell r="K184">
            <v>0</v>
          </cell>
          <cell r="L184">
            <v>0</v>
          </cell>
          <cell r="N184">
            <v>0</v>
          </cell>
          <cell r="O184">
            <v>0</v>
          </cell>
          <cell r="P184">
            <v>0</v>
          </cell>
          <cell r="Q184">
            <v>0</v>
          </cell>
          <cell r="R184">
            <v>0</v>
          </cell>
          <cell r="S184">
            <v>0</v>
          </cell>
          <cell r="T184">
            <v>0</v>
          </cell>
          <cell r="U184">
            <v>0</v>
          </cell>
          <cell r="V184">
            <v>0</v>
          </cell>
          <cell r="W184">
            <v>0</v>
          </cell>
          <cell r="X184">
            <v>0</v>
          </cell>
          <cell r="Y184">
            <v>0</v>
          </cell>
          <cell r="Z184" t="str">
            <v xml:space="preserve"> </v>
          </cell>
          <cell r="AA184" t="str">
            <v>…</v>
          </cell>
          <cell r="AB184" t="str">
            <v>…</v>
          </cell>
        </row>
        <row r="186">
          <cell r="A186">
            <v>722</v>
          </cell>
          <cell r="C186" t="str">
            <v xml:space="preserve">PRIHODKI OD PRODAJE ZEMLJIŠČ IN </v>
          </cell>
          <cell r="D186">
            <v>14128.541499999999</v>
          </cell>
          <cell r="E186">
            <v>1410900</v>
          </cell>
          <cell r="F186">
            <v>-1396771.4584999999</v>
          </cell>
          <cell r="G186" t="str">
            <v>…</v>
          </cell>
          <cell r="H186" t="str">
            <v>…</v>
          </cell>
          <cell r="I186">
            <v>0</v>
          </cell>
          <cell r="J186">
            <v>0</v>
          </cell>
          <cell r="K186">
            <v>0</v>
          </cell>
          <cell r="L186">
            <v>0</v>
          </cell>
          <cell r="N186">
            <v>0</v>
          </cell>
          <cell r="O186">
            <v>0</v>
          </cell>
          <cell r="P186">
            <v>0</v>
          </cell>
          <cell r="Q186">
            <v>0</v>
          </cell>
          <cell r="R186">
            <v>0</v>
          </cell>
          <cell r="S186">
            <v>0</v>
          </cell>
          <cell r="T186">
            <v>0</v>
          </cell>
          <cell r="U186">
            <v>0</v>
          </cell>
          <cell r="V186">
            <v>0</v>
          </cell>
          <cell r="W186">
            <v>0</v>
          </cell>
          <cell r="X186">
            <v>0</v>
          </cell>
          <cell r="Y186">
            <v>0</v>
          </cell>
          <cell r="Z186" t="e">
            <v>#VALUE!</v>
          </cell>
          <cell r="AA186">
            <v>0</v>
          </cell>
          <cell r="AB186" t="str">
            <v>…</v>
          </cell>
        </row>
        <row r="187">
          <cell r="C187" t="str">
            <v>NEMATERIALNEGA PREMOŽENJA</v>
          </cell>
          <cell r="AB187" t="str">
            <v xml:space="preserve"> </v>
          </cell>
        </row>
        <row r="188">
          <cell r="A188">
            <v>7220</v>
          </cell>
          <cell r="C188" t="str">
            <v>Prihodki od prodaje kmetijskih zemljišč in gozdov</v>
          </cell>
          <cell r="D188">
            <v>3897.0179999999996</v>
          </cell>
          <cell r="E188">
            <v>0</v>
          </cell>
          <cell r="F188">
            <v>3897.0179999999996</v>
          </cell>
          <cell r="G188" t="str">
            <v>…</v>
          </cell>
          <cell r="H188" t="str">
            <v>…</v>
          </cell>
          <cell r="I188">
            <v>0</v>
          </cell>
          <cell r="J188">
            <v>0</v>
          </cell>
          <cell r="K188">
            <v>0</v>
          </cell>
          <cell r="L188">
            <v>0</v>
          </cell>
          <cell r="N188">
            <v>0</v>
          </cell>
          <cell r="O188">
            <v>0</v>
          </cell>
          <cell r="P188">
            <v>0</v>
          </cell>
          <cell r="Q188">
            <v>0</v>
          </cell>
          <cell r="R188">
            <v>0</v>
          </cell>
          <cell r="S188">
            <v>0</v>
          </cell>
          <cell r="T188">
            <v>0</v>
          </cell>
          <cell r="U188">
            <v>0</v>
          </cell>
          <cell r="V188">
            <v>0</v>
          </cell>
          <cell r="W188">
            <v>0</v>
          </cell>
          <cell r="X188">
            <v>0</v>
          </cell>
          <cell r="Y188">
            <v>0</v>
          </cell>
          <cell r="Z188" t="str">
            <v xml:space="preserve"> </v>
          </cell>
          <cell r="AA188">
            <v>0</v>
          </cell>
          <cell r="AB188" t="str">
            <v>…</v>
          </cell>
        </row>
        <row r="189">
          <cell r="A189">
            <v>7221</v>
          </cell>
          <cell r="C189" t="str">
            <v>Prihodki od prodaje stavbnih zemljišč</v>
          </cell>
          <cell r="D189">
            <v>119.5235</v>
          </cell>
          <cell r="E189">
            <v>1402000</v>
          </cell>
          <cell r="F189">
            <v>-1401880.4765000001</v>
          </cell>
          <cell r="G189" t="str">
            <v>…</v>
          </cell>
          <cell r="H189" t="str">
            <v>…</v>
          </cell>
          <cell r="I189">
            <v>0</v>
          </cell>
          <cell r="J189">
            <v>0</v>
          </cell>
          <cell r="K189">
            <v>0</v>
          </cell>
          <cell r="L189">
            <v>0</v>
          </cell>
          <cell r="N189">
            <v>0</v>
          </cell>
          <cell r="O189">
            <v>0</v>
          </cell>
          <cell r="P189">
            <v>0</v>
          </cell>
          <cell r="Q189">
            <v>0</v>
          </cell>
          <cell r="R189">
            <v>0</v>
          </cell>
          <cell r="S189">
            <v>0</v>
          </cell>
          <cell r="T189">
            <v>0</v>
          </cell>
          <cell r="U189">
            <v>0</v>
          </cell>
          <cell r="V189">
            <v>0</v>
          </cell>
          <cell r="W189">
            <v>0</v>
          </cell>
          <cell r="X189">
            <v>0</v>
          </cell>
          <cell r="Y189">
            <v>0</v>
          </cell>
          <cell r="Z189" t="str">
            <v xml:space="preserve"> </v>
          </cell>
          <cell r="AA189">
            <v>0</v>
          </cell>
          <cell r="AB189" t="str">
            <v>…</v>
          </cell>
        </row>
        <row r="190">
          <cell r="A190">
            <v>7222</v>
          </cell>
          <cell r="C190" t="str">
            <v>Prihodki od prodaje nematerialnega premoženja</v>
          </cell>
          <cell r="D190">
            <v>10112</v>
          </cell>
          <cell r="E190">
            <v>8900</v>
          </cell>
          <cell r="F190">
            <v>1212</v>
          </cell>
          <cell r="G190" t="str">
            <v>…</v>
          </cell>
          <cell r="H190" t="str">
            <v>…</v>
          </cell>
          <cell r="I190">
            <v>0</v>
          </cell>
          <cell r="J190">
            <v>0</v>
          </cell>
          <cell r="K190">
            <v>0</v>
          </cell>
          <cell r="L190">
            <v>0</v>
          </cell>
          <cell r="N190">
            <v>0</v>
          </cell>
          <cell r="O190">
            <v>0</v>
          </cell>
          <cell r="P190">
            <v>0</v>
          </cell>
          <cell r="Q190">
            <v>0</v>
          </cell>
          <cell r="R190">
            <v>0</v>
          </cell>
          <cell r="S190">
            <v>0</v>
          </cell>
          <cell r="T190">
            <v>0</v>
          </cell>
          <cell r="U190">
            <v>0</v>
          </cell>
          <cell r="V190">
            <v>0</v>
          </cell>
          <cell r="W190">
            <v>0</v>
          </cell>
          <cell r="X190">
            <v>0</v>
          </cell>
          <cell r="Y190">
            <v>0</v>
          </cell>
          <cell r="Z190" t="str">
            <v xml:space="preserve"> </v>
          </cell>
          <cell r="AA190">
            <v>0</v>
          </cell>
          <cell r="AB190" t="str">
            <v>…</v>
          </cell>
        </row>
        <row r="192">
          <cell r="A192">
            <v>73</v>
          </cell>
          <cell r="B192" t="str">
            <v xml:space="preserve">   </v>
          </cell>
          <cell r="C192" t="str">
            <v xml:space="preserve">PREJETE DONACIJE  </v>
          </cell>
          <cell r="D192">
            <v>6375844.0121400002</v>
          </cell>
          <cell r="E192">
            <v>9400000</v>
          </cell>
          <cell r="F192">
            <v>-3024155.9878599998</v>
          </cell>
          <cell r="G192">
            <v>199.42535604490058</v>
          </cell>
          <cell r="H192">
            <v>83.127048709734225</v>
          </cell>
          <cell r="I192">
            <v>304190.37839497998</v>
          </cell>
          <cell r="J192">
            <v>263789.28395050002</v>
          </cell>
          <cell r="K192">
            <v>472803.25174698001</v>
          </cell>
          <cell r="L192">
            <v>1040782.9140924599</v>
          </cell>
          <cell r="M192">
            <v>107.8</v>
          </cell>
          <cell r="N192">
            <v>2560679.3400834799</v>
          </cell>
          <cell r="O192">
            <v>304857.43144934007</v>
          </cell>
          <cell r="P192">
            <v>644575.74618205999</v>
          </cell>
          <cell r="Q192">
            <v>4550895.4318073401</v>
          </cell>
          <cell r="R192">
            <v>1426373.4280010602</v>
          </cell>
          <cell r="S192">
            <v>182334.94975542001</v>
          </cell>
          <cell r="T192">
            <v>72434.986825740008</v>
          </cell>
          <cell r="U192">
            <v>289526.26976504002</v>
          </cell>
          <cell r="V192">
            <v>176384.516</v>
          </cell>
          <cell r="W192">
            <v>167442.50600000002</v>
          </cell>
          <cell r="X192">
            <v>0</v>
          </cell>
          <cell r="Y192">
            <v>6865392.0881546</v>
          </cell>
          <cell r="Z192" t="e">
            <v>#VALUE!</v>
          </cell>
          <cell r="AA192">
            <v>107.67816896214006</v>
          </cell>
          <cell r="AB192">
            <v>-0.11301580506487596</v>
          </cell>
        </row>
        <row r="193">
          <cell r="C193" t="str">
            <v xml:space="preserve">                                 - dinamizirani sprejeti proračun</v>
          </cell>
          <cell r="D193">
            <v>4321710</v>
          </cell>
          <cell r="F193" t="str">
            <v xml:space="preserve"> </v>
          </cell>
          <cell r="I193">
            <v>95803</v>
          </cell>
          <cell r="J193">
            <v>95803</v>
          </cell>
          <cell r="K193">
            <v>95803</v>
          </cell>
          <cell r="L193">
            <v>287409</v>
          </cell>
          <cell r="N193">
            <v>95803</v>
          </cell>
          <cell r="O193">
            <v>95803</v>
          </cell>
          <cell r="P193">
            <v>95803</v>
          </cell>
          <cell r="Q193">
            <v>574818</v>
          </cell>
          <cell r="R193">
            <v>95803</v>
          </cell>
          <cell r="S193">
            <v>95803</v>
          </cell>
          <cell r="T193">
            <v>95803</v>
          </cell>
          <cell r="U193">
            <v>95803</v>
          </cell>
          <cell r="V193">
            <v>1700000</v>
          </cell>
          <cell r="W193">
            <v>3267877</v>
          </cell>
          <cell r="X193">
            <v>0</v>
          </cell>
          <cell r="Y193">
            <v>5925907</v>
          </cell>
        </row>
        <row r="195">
          <cell r="A195">
            <v>730</v>
          </cell>
          <cell r="C195" t="str">
            <v xml:space="preserve">PREJETE DONACIJE IZ DOMAČIH VIROV </v>
          </cell>
          <cell r="D195">
            <v>7205.71144</v>
          </cell>
          <cell r="E195">
            <v>0</v>
          </cell>
          <cell r="F195">
            <v>7205.71144</v>
          </cell>
          <cell r="G195">
            <v>96.16590738022154</v>
          </cell>
          <cell r="H195">
            <v>-11.693381652689126</v>
          </cell>
          <cell r="I195">
            <v>0</v>
          </cell>
          <cell r="J195">
            <v>0</v>
          </cell>
          <cell r="K195">
            <v>0</v>
          </cell>
          <cell r="L195">
            <v>0</v>
          </cell>
          <cell r="N195">
            <v>0</v>
          </cell>
          <cell r="O195">
            <v>0</v>
          </cell>
          <cell r="P195">
            <v>0</v>
          </cell>
          <cell r="Q195">
            <v>0</v>
          </cell>
          <cell r="R195">
            <v>0</v>
          </cell>
          <cell r="S195">
            <v>0</v>
          </cell>
          <cell r="T195">
            <v>0</v>
          </cell>
          <cell r="U195">
            <v>0</v>
          </cell>
          <cell r="V195">
            <v>0</v>
          </cell>
          <cell r="W195">
            <v>0</v>
          </cell>
          <cell r="X195">
            <v>0</v>
          </cell>
          <cell r="Y195">
            <v>0</v>
          </cell>
          <cell r="Z195" t="e">
            <v>#VALUE!</v>
          </cell>
          <cell r="AA195">
            <v>0</v>
          </cell>
          <cell r="AB195" t="str">
            <v>…</v>
          </cell>
        </row>
        <row r="196">
          <cell r="A196">
            <v>7300</v>
          </cell>
          <cell r="C196" t="str">
            <v>Prejete donacije iz domačih virov za tekočo porabo</v>
          </cell>
          <cell r="D196">
            <v>7205.71144</v>
          </cell>
          <cell r="E196">
            <v>0</v>
          </cell>
          <cell r="F196">
            <v>7205.71144</v>
          </cell>
          <cell r="G196">
            <v>144.25848728728729</v>
          </cell>
          <cell r="H196">
            <v>32.468767022302359</v>
          </cell>
          <cell r="I196">
            <v>0</v>
          </cell>
          <cell r="J196">
            <v>0</v>
          </cell>
          <cell r="K196">
            <v>0</v>
          </cell>
          <cell r="L196">
            <v>0</v>
          </cell>
          <cell r="N196">
            <v>0</v>
          </cell>
          <cell r="O196">
            <v>0</v>
          </cell>
          <cell r="P196">
            <v>0</v>
          </cell>
          <cell r="Q196">
            <v>0</v>
          </cell>
          <cell r="R196">
            <v>0</v>
          </cell>
          <cell r="S196">
            <v>0</v>
          </cell>
          <cell r="T196">
            <v>0</v>
          </cell>
          <cell r="U196">
            <v>0</v>
          </cell>
          <cell r="V196">
            <v>0</v>
          </cell>
          <cell r="W196">
            <v>0</v>
          </cell>
          <cell r="X196">
            <v>0</v>
          </cell>
          <cell r="Y196">
            <v>0</v>
          </cell>
          <cell r="Z196" t="str">
            <v xml:space="preserve"> </v>
          </cell>
          <cell r="AA196">
            <v>0</v>
          </cell>
          <cell r="AB196" t="str">
            <v>…</v>
          </cell>
        </row>
        <row r="197">
          <cell r="A197">
            <v>7301</v>
          </cell>
          <cell r="C197" t="str">
            <v>Prejete donacije iz domačih virov za investicije</v>
          </cell>
          <cell r="D197">
            <v>0</v>
          </cell>
          <cell r="E197">
            <v>0</v>
          </cell>
          <cell r="F197">
            <v>0</v>
          </cell>
          <cell r="I197">
            <v>0</v>
          </cell>
          <cell r="J197">
            <v>0</v>
          </cell>
          <cell r="K197">
            <v>0</v>
          </cell>
          <cell r="L197">
            <v>0</v>
          </cell>
          <cell r="N197">
            <v>0</v>
          </cell>
          <cell r="O197">
            <v>0</v>
          </cell>
          <cell r="P197">
            <v>0</v>
          </cell>
          <cell r="Q197">
            <v>0</v>
          </cell>
          <cell r="R197">
            <v>0</v>
          </cell>
          <cell r="S197">
            <v>0</v>
          </cell>
          <cell r="T197">
            <v>0</v>
          </cell>
          <cell r="U197">
            <v>0</v>
          </cell>
          <cell r="V197">
            <v>0</v>
          </cell>
          <cell r="W197">
            <v>0</v>
          </cell>
          <cell r="X197">
            <v>0</v>
          </cell>
          <cell r="Y197">
            <v>0</v>
          </cell>
          <cell r="Z197" t="str">
            <v xml:space="preserve"> </v>
          </cell>
        </row>
        <row r="198">
          <cell r="X198" t="str">
            <v xml:space="preserve"> </v>
          </cell>
        </row>
        <row r="199">
          <cell r="A199">
            <v>731</v>
          </cell>
          <cell r="C199" t="str">
            <v>PREJETE DONACIJE IZ TUJINE</v>
          </cell>
          <cell r="D199">
            <v>6368638.3006999996</v>
          </cell>
          <cell r="E199">
            <v>9400000</v>
          </cell>
          <cell r="F199">
            <v>-3031361.6993000004</v>
          </cell>
          <cell r="G199">
            <v>199.66793173157259</v>
          </cell>
          <cell r="H199">
            <v>83.349799569855435</v>
          </cell>
          <cell r="I199">
            <v>304190.37839497998</v>
          </cell>
          <cell r="J199">
            <v>263789.28395050002</v>
          </cell>
          <cell r="K199">
            <v>472803.25174698001</v>
          </cell>
          <cell r="L199">
            <v>1040782.9140924599</v>
          </cell>
          <cell r="M199">
            <v>107.8</v>
          </cell>
          <cell r="N199">
            <v>2560679.3400834799</v>
          </cell>
          <cell r="O199">
            <v>304857.43144934007</v>
          </cell>
          <cell r="P199">
            <v>644575.74618205999</v>
          </cell>
          <cell r="Q199">
            <v>4550895.4318073401</v>
          </cell>
          <cell r="R199">
            <v>1426373.4280010602</v>
          </cell>
          <cell r="S199">
            <v>182334.94975542001</v>
          </cell>
          <cell r="T199">
            <v>72434.986825740008</v>
          </cell>
          <cell r="U199">
            <v>289526.26976504002</v>
          </cell>
          <cell r="V199">
            <v>176384.516</v>
          </cell>
          <cell r="W199">
            <v>167442.50600000002</v>
          </cell>
          <cell r="X199">
            <v>0</v>
          </cell>
          <cell r="Y199">
            <v>6865392.0881546</v>
          </cell>
          <cell r="Z199" t="e">
            <v>#VALUE!</v>
          </cell>
          <cell r="AA199">
            <v>107.8</v>
          </cell>
          <cell r="AB199">
            <v>0</v>
          </cell>
        </row>
        <row r="200">
          <cell r="A200">
            <v>7310</v>
          </cell>
          <cell r="C200" t="str">
            <v>Prejete donacije iz tujine za tekočo porabo</v>
          </cell>
          <cell r="D200">
            <v>5411109.1098199999</v>
          </cell>
          <cell r="E200">
            <v>5982000</v>
          </cell>
          <cell r="F200">
            <v>-570890.8901800001</v>
          </cell>
          <cell r="G200" t="str">
            <v xml:space="preserve"> </v>
          </cell>
          <cell r="H200" t="str">
            <v xml:space="preserve"> </v>
          </cell>
          <cell r="I200">
            <v>304190.37839497998</v>
          </cell>
          <cell r="J200">
            <v>263789.28395050002</v>
          </cell>
          <cell r="K200">
            <v>178244.80137926</v>
          </cell>
          <cell r="L200">
            <v>746224.46372473997</v>
          </cell>
          <cell r="M200">
            <v>107.8</v>
          </cell>
          <cell r="N200">
            <v>2014036.0652227199</v>
          </cell>
          <cell r="O200">
            <v>296095.33800000005</v>
          </cell>
          <cell r="P200">
            <v>644575.74618205999</v>
          </cell>
          <cell r="Q200">
            <v>3700931.6131295199</v>
          </cell>
          <cell r="R200">
            <v>1426373.4280010602</v>
          </cell>
          <cell r="S200">
            <v>182334.94975542001</v>
          </cell>
          <cell r="T200">
            <v>72434.986825740008</v>
          </cell>
          <cell r="U200">
            <v>107273.62067422</v>
          </cell>
          <cell r="V200">
            <v>176384.516</v>
          </cell>
          <cell r="W200">
            <v>167442.50600000002</v>
          </cell>
          <cell r="X200">
            <v>0</v>
          </cell>
          <cell r="Y200">
            <v>5833175.6203859597</v>
          </cell>
          <cell r="Z200" t="str">
            <v xml:space="preserve"> </v>
          </cell>
          <cell r="AA200">
            <v>107.8</v>
          </cell>
          <cell r="AB200">
            <v>0</v>
          </cell>
        </row>
        <row r="201">
          <cell r="A201">
            <v>7311</v>
          </cell>
          <cell r="C201" t="str">
            <v>Prejete donacije iz tujine za investicije</v>
          </cell>
          <cell r="D201">
            <v>957529.19087999989</v>
          </cell>
          <cell r="E201">
            <v>3418000</v>
          </cell>
          <cell r="F201">
            <v>-2460470.8091200003</v>
          </cell>
          <cell r="G201" t="str">
            <v xml:space="preserve"> </v>
          </cell>
          <cell r="H201" t="str">
            <v xml:space="preserve"> </v>
          </cell>
          <cell r="I201">
            <v>0</v>
          </cell>
          <cell r="J201">
            <v>0</v>
          </cell>
          <cell r="K201">
            <v>294558.45036771998</v>
          </cell>
          <cell r="L201">
            <v>294558.45036771998</v>
          </cell>
          <cell r="M201">
            <v>107.8</v>
          </cell>
          <cell r="N201">
            <v>546643.27486076008</v>
          </cell>
          <cell r="O201">
            <v>8762.09344934</v>
          </cell>
          <cell r="P201">
            <v>0</v>
          </cell>
          <cell r="Q201">
            <v>849963.81867782003</v>
          </cell>
          <cell r="R201">
            <v>0</v>
          </cell>
          <cell r="S201">
            <v>0</v>
          </cell>
          <cell r="T201">
            <v>0</v>
          </cell>
          <cell r="U201">
            <v>182252.64909082002</v>
          </cell>
          <cell r="V201">
            <v>0</v>
          </cell>
          <cell r="W201">
            <v>0</v>
          </cell>
          <cell r="X201">
            <v>0</v>
          </cell>
          <cell r="Y201">
            <v>1032216.46776864</v>
          </cell>
          <cell r="Z201" t="str">
            <v xml:space="preserve"> </v>
          </cell>
          <cell r="AA201">
            <v>107.8</v>
          </cell>
          <cell r="AB201">
            <v>0</v>
          </cell>
        </row>
        <row r="202">
          <cell r="D202" t="str">
            <v xml:space="preserve"> </v>
          </cell>
          <cell r="Y202" t="str">
            <v xml:space="preserve"> </v>
          </cell>
        </row>
        <row r="203">
          <cell r="A203">
            <v>74</v>
          </cell>
          <cell r="B203" t="str">
            <v xml:space="preserve">   </v>
          </cell>
          <cell r="C203" t="str">
            <v xml:space="preserve">TRANSFERNI PRIHODKI    </v>
          </cell>
          <cell r="D203">
            <v>0</v>
          </cell>
          <cell r="E203">
            <v>0</v>
          </cell>
          <cell r="G203" t="str">
            <v>…</v>
          </cell>
          <cell r="H203" t="str">
            <v>…</v>
          </cell>
          <cell r="I203">
            <v>0</v>
          </cell>
          <cell r="J203">
            <v>0</v>
          </cell>
          <cell r="K203">
            <v>0</v>
          </cell>
          <cell r="L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t="str">
            <v>…</v>
          </cell>
          <cell r="AB203" t="str">
            <v>…</v>
          </cell>
        </row>
        <row r="204">
          <cell r="C204" t="str">
            <v xml:space="preserve">                                 - dinamizirani sprejeti proračun</v>
          </cell>
          <cell r="D204" t="e">
            <v>#REF!</v>
          </cell>
          <cell r="I204">
            <v>0</v>
          </cell>
          <cell r="J204">
            <v>0</v>
          </cell>
          <cell r="K204">
            <v>0</v>
          </cell>
          <cell r="L204">
            <v>0</v>
          </cell>
          <cell r="N204">
            <v>0</v>
          </cell>
          <cell r="O204">
            <v>0</v>
          </cell>
          <cell r="P204">
            <v>0</v>
          </cell>
          <cell r="Q204">
            <v>0</v>
          </cell>
          <cell r="R204">
            <v>0</v>
          </cell>
          <cell r="S204">
            <v>0</v>
          </cell>
          <cell r="T204">
            <v>0</v>
          </cell>
          <cell r="U204">
            <v>0</v>
          </cell>
          <cell r="V204">
            <v>0</v>
          </cell>
          <cell r="W204">
            <v>0</v>
          </cell>
          <cell r="X204">
            <v>0</v>
          </cell>
          <cell r="Y204" t="e">
            <v>#REF!</v>
          </cell>
        </row>
        <row r="206">
          <cell r="A206">
            <v>740</v>
          </cell>
          <cell r="C206" t="str">
            <v xml:space="preserve">TRANSFERNI PRIHODKI IZ DRUGIH </v>
          </cell>
          <cell r="D206">
            <v>0</v>
          </cell>
          <cell r="E206">
            <v>0</v>
          </cell>
          <cell r="I206">
            <v>0</v>
          </cell>
          <cell r="J206">
            <v>0</v>
          </cell>
          <cell r="K206">
            <v>0</v>
          </cell>
          <cell r="L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t="str">
            <v>…</v>
          </cell>
          <cell r="AB206" t="str">
            <v>…</v>
          </cell>
        </row>
        <row r="207">
          <cell r="C207" t="str">
            <v>JAVNOFINANČNIH INSTITUCIJ</v>
          </cell>
        </row>
        <row r="208">
          <cell r="A208">
            <v>7401</v>
          </cell>
          <cell r="C208" t="str">
            <v>Prejeta sredstva iz proračunov lokalnih skupnosti</v>
          </cell>
        </row>
        <row r="209">
          <cell r="A209">
            <v>7402</v>
          </cell>
          <cell r="C209" t="str">
            <v xml:space="preserve">Prejeta sredstva iz skladov socialnega zavarovanja </v>
          </cell>
          <cell r="D209">
            <v>0</v>
          </cell>
          <cell r="I209">
            <v>0</v>
          </cell>
          <cell r="J209">
            <v>0</v>
          </cell>
          <cell r="K209">
            <v>0</v>
          </cell>
          <cell r="L209">
            <v>0</v>
          </cell>
          <cell r="N209">
            <v>0</v>
          </cell>
          <cell r="O209">
            <v>0</v>
          </cell>
          <cell r="P209">
            <v>0</v>
          </cell>
          <cell r="Q209">
            <v>0</v>
          </cell>
          <cell r="R209">
            <v>0</v>
          </cell>
          <cell r="S209">
            <v>0</v>
          </cell>
          <cell r="T209">
            <v>0</v>
          </cell>
          <cell r="U209">
            <v>0</v>
          </cell>
          <cell r="V209">
            <v>0</v>
          </cell>
          <cell r="W209">
            <v>0</v>
          </cell>
          <cell r="X209">
            <v>0</v>
          </cell>
          <cell r="Y209">
            <v>0</v>
          </cell>
          <cell r="AA209" t="str">
            <v>…</v>
          </cell>
          <cell r="AB209" t="str">
            <v>…</v>
          </cell>
        </row>
        <row r="210">
          <cell r="A210" t="str">
            <v xml:space="preserve"> </v>
          </cell>
          <cell r="C210" t="str">
            <v xml:space="preserve">1.  Prejeta sredstva Iz ZZZS </v>
          </cell>
          <cell r="D210">
            <v>0</v>
          </cell>
          <cell r="I210">
            <v>0</v>
          </cell>
          <cell r="J210">
            <v>0</v>
          </cell>
          <cell r="K210">
            <v>0</v>
          </cell>
          <cell r="L210">
            <v>0</v>
          </cell>
          <cell r="N210">
            <v>0</v>
          </cell>
          <cell r="O210">
            <v>0</v>
          </cell>
          <cell r="P210">
            <v>0</v>
          </cell>
          <cell r="Q210">
            <v>0</v>
          </cell>
          <cell r="R210">
            <v>0</v>
          </cell>
          <cell r="S210">
            <v>0</v>
          </cell>
          <cell r="T210">
            <v>0</v>
          </cell>
          <cell r="U210">
            <v>0</v>
          </cell>
          <cell r="V210">
            <v>0</v>
          </cell>
          <cell r="W210">
            <v>0</v>
          </cell>
          <cell r="X210">
            <v>0</v>
          </cell>
          <cell r="Y210">
            <v>0</v>
          </cell>
          <cell r="AA210" t="str">
            <v>…</v>
          </cell>
          <cell r="AB210" t="str">
            <v>…</v>
          </cell>
        </row>
        <row r="211">
          <cell r="C211" t="str">
            <v xml:space="preserve"> - prejeta sredstva iz naslova prisp.delodaj.od nadomestil zaradi bolezenske odsotnosti </v>
          </cell>
          <cell r="D211">
            <v>0</v>
          </cell>
          <cell r="L211">
            <v>0</v>
          </cell>
          <cell r="Q211">
            <v>0</v>
          </cell>
          <cell r="Y211">
            <v>0</v>
          </cell>
          <cell r="AA211" t="str">
            <v>…</v>
          </cell>
          <cell r="AB211" t="str">
            <v>…</v>
          </cell>
        </row>
        <row r="212">
          <cell r="C212" t="str">
            <v xml:space="preserve">   za zaposlovanje in za porodniško varstvo</v>
          </cell>
        </row>
        <row r="213">
          <cell r="C213" t="str">
            <v>2.  Prejeta sredstva Iz ZPIZ</v>
          </cell>
          <cell r="D213">
            <v>0</v>
          </cell>
          <cell r="I213">
            <v>0</v>
          </cell>
          <cell r="J213">
            <v>0</v>
          </cell>
          <cell r="K213">
            <v>0</v>
          </cell>
          <cell r="L213">
            <v>0</v>
          </cell>
          <cell r="N213">
            <v>0</v>
          </cell>
          <cell r="O213">
            <v>0</v>
          </cell>
          <cell r="P213">
            <v>0</v>
          </cell>
          <cell r="Q213">
            <v>0</v>
          </cell>
          <cell r="R213">
            <v>0</v>
          </cell>
          <cell r="S213">
            <v>0</v>
          </cell>
          <cell r="T213">
            <v>0</v>
          </cell>
          <cell r="U213">
            <v>0</v>
          </cell>
          <cell r="V213">
            <v>0</v>
          </cell>
          <cell r="W213">
            <v>0</v>
          </cell>
          <cell r="X213">
            <v>0</v>
          </cell>
          <cell r="Y213">
            <v>0</v>
          </cell>
          <cell r="AA213" t="str">
            <v>…</v>
          </cell>
          <cell r="AB213" t="str">
            <v>…</v>
          </cell>
        </row>
        <row r="214">
          <cell r="C214" t="str">
            <v xml:space="preserve"> - prejeta sredstva iz naslova prisp.delodaj.od invalidskih nadomestil </v>
          </cell>
          <cell r="D214">
            <v>0</v>
          </cell>
          <cell r="L214">
            <v>0</v>
          </cell>
          <cell r="Q214">
            <v>0</v>
          </cell>
          <cell r="Y214">
            <v>0</v>
          </cell>
          <cell r="AA214" t="str">
            <v>…</v>
          </cell>
          <cell r="AB214" t="str">
            <v>…</v>
          </cell>
        </row>
        <row r="215">
          <cell r="C215" t="str">
            <v xml:space="preserve">   za zaposlovanje in za porodniško varstvo</v>
          </cell>
        </row>
        <row r="216">
          <cell r="A216">
            <v>7403</v>
          </cell>
          <cell r="C216" t="str">
            <v>Prejeta sredstva iz drugih javnih skladov</v>
          </cell>
        </row>
        <row r="219">
          <cell r="A219" t="str">
            <v>OPOMBA: 1) V projekciji je upoštevano, da bodo v mesecu avgustu 2000 izvršena vračila prvega dela s posebnim zakonom določenega izjemnega znižanja davčne obveznosti, in sicer pri letni odmeri dohodnine za leto 1999 (posebni zakon določa izjemno znižanje o</v>
          </cell>
        </row>
        <row r="220">
          <cell r="B220" t="str">
            <v>za leto 2000 s tem, da bo opravljeno vračilo dohodnine v dveh delih, in sicer pri znižanju obveznosti za leto 1999 v mesecu avgustu 2000 in februarju 2001, pri znižanju obveznosti za leto 2000 pa v septembru in v decembru leta 2001. Znižanje davčne obvezn</v>
          </cell>
        </row>
        <row r="221">
          <cell r="B221" t="str">
            <v xml:space="preserve">v posameznem letu ne presegajo 45% letne povprečne plače). Višina obveznosti prvega dela vračila dohodnine za leto 1999, ki je predvidena za mesec avgust 2000 znaša 2,5 mlrd tolarjev (izpad prihodkov v tej višini že upoštevan v dinamizirani projekciji za </v>
          </cell>
        </row>
        <row r="222">
          <cell r="B222" t="str">
            <v>v višini 2,0 mlrd SIT pa bo prenesen v mesec februar leta 2001. Izpad prihodkov iz naslova dohodnine bo v letu 2001 po oceni znašal dodatnih 5,0 mlrd tolarjev - torej bo izpad prihodkov dohodnine v letu 2001 skupaj znašal 7,0 mlrd tolarjev, ki se bo vrača</v>
          </cell>
        </row>
        <row r="226">
          <cell r="B226" t="str">
            <v xml:space="preserve">II.    O  D  H O D K I   P R O R A Č U N A </v>
          </cell>
        </row>
        <row r="228">
          <cell r="A228" t="str">
            <v xml:space="preserve"> </v>
          </cell>
          <cell r="Q228" t="str">
            <v xml:space="preserve"> - V  TISOČIH   TOLARJEV</v>
          </cell>
          <cell r="X228" t="str">
            <v>- V TISOČ TOLARJIH</v>
          </cell>
        </row>
        <row r="229">
          <cell r="A229" t="str">
            <v xml:space="preserve"> </v>
          </cell>
          <cell r="B229" t="str">
            <v xml:space="preserve"> </v>
          </cell>
          <cell r="D229" t="str">
            <v>O C E N A</v>
          </cell>
          <cell r="E229" t="str">
            <v xml:space="preserve"> </v>
          </cell>
          <cell r="F229" t="str">
            <v>RAZLIKA</v>
          </cell>
          <cell r="G229" t="str">
            <v>NOMINALNI</v>
          </cell>
          <cell r="H229" t="str">
            <v>REALNE</v>
          </cell>
          <cell r="I229" t="str">
            <v xml:space="preserve"> </v>
          </cell>
          <cell r="L229" t="str">
            <v xml:space="preserve"> </v>
          </cell>
          <cell r="N229" t="str">
            <v xml:space="preserve"> </v>
          </cell>
          <cell r="O229" t="str">
            <v xml:space="preserve"> </v>
          </cell>
          <cell r="P229" t="str">
            <v xml:space="preserve"> </v>
          </cell>
          <cell r="Q229" t="str">
            <v xml:space="preserve"> </v>
          </cell>
          <cell r="R229" t="str">
            <v xml:space="preserve"> </v>
          </cell>
          <cell r="S229" t="str">
            <v xml:space="preserve"> </v>
          </cell>
          <cell r="T229" t="str">
            <v xml:space="preserve"> </v>
          </cell>
          <cell r="U229" t="str">
            <v xml:space="preserve"> </v>
          </cell>
          <cell r="Y229" t="str">
            <v xml:space="preserve"> </v>
          </cell>
          <cell r="Z229" t="str">
            <v xml:space="preserve"> </v>
          </cell>
          <cell r="AA229" t="str">
            <v>NOMINALNI</v>
          </cell>
          <cell r="AB229" t="str">
            <v>REALNE</v>
          </cell>
        </row>
        <row r="230">
          <cell r="A230" t="str">
            <v xml:space="preserve"> </v>
          </cell>
          <cell r="B230" t="str">
            <v xml:space="preserve"> </v>
          </cell>
          <cell r="C230" t="str">
            <v xml:space="preserve"> </v>
          </cell>
          <cell r="D230" t="str">
            <v>REALIZACIJE</v>
          </cell>
          <cell r="E230" t="str">
            <v>SPREJETI</v>
          </cell>
          <cell r="F230" t="str">
            <v xml:space="preserve">OCENA </v>
          </cell>
          <cell r="G230" t="str">
            <v>INDEKSI</v>
          </cell>
          <cell r="H230" t="str">
            <v>STOPNJE</v>
          </cell>
          <cell r="I230" t="str">
            <v>PROJEKCIJE</v>
          </cell>
          <cell r="J230" t="str">
            <v>PROJEKCIJE</v>
          </cell>
          <cell r="K230" t="str">
            <v>PROJEKCIJE</v>
          </cell>
          <cell r="L230" t="str">
            <v>SKUPAJ</v>
          </cell>
          <cell r="N230" t="str">
            <v>PROJEKCIJE</v>
          </cell>
          <cell r="O230" t="str">
            <v>PROJEKCIJE</v>
          </cell>
          <cell r="P230" t="str">
            <v>PROJEKCIJE</v>
          </cell>
          <cell r="Q230" t="str">
            <v>SKUPAJ</v>
          </cell>
          <cell r="R230" t="str">
            <v>PROJEKCIJE</v>
          </cell>
          <cell r="S230" t="str">
            <v>PROJEKCIJE</v>
          </cell>
          <cell r="T230" t="str">
            <v>PROJEKCIJE</v>
          </cell>
          <cell r="U230" t="str">
            <v>PROJEKCIJE</v>
          </cell>
          <cell r="V230" t="str">
            <v>PROJEKCIJE</v>
          </cell>
          <cell r="W230" t="str">
            <v>PROJEKCIJE</v>
          </cell>
          <cell r="X230" t="str">
            <v>PROJEKCIJE</v>
          </cell>
          <cell r="Y230" t="str">
            <v>PROJEKCIJE</v>
          </cell>
          <cell r="Z230" t="str">
            <v>PREDLOG</v>
          </cell>
          <cell r="AA230" t="str">
            <v>INDEKSI</v>
          </cell>
          <cell r="AB230" t="str">
            <v>STOPNJE</v>
          </cell>
        </row>
        <row r="231">
          <cell r="A231" t="str">
            <v>KONTO</v>
          </cell>
          <cell r="B231" t="str">
            <v xml:space="preserve"> </v>
          </cell>
          <cell r="C231" t="str">
            <v xml:space="preserve"> </v>
          </cell>
          <cell r="D231" t="str">
            <v>JANUAR -</v>
          </cell>
          <cell r="E231" t="str">
            <v>PRORAČUN</v>
          </cell>
          <cell r="F231">
            <v>2000</v>
          </cell>
          <cell r="G231" t="str">
            <v>RASTI</v>
          </cell>
          <cell r="H231" t="str">
            <v>RASTI</v>
          </cell>
          <cell r="I231" t="str">
            <v>JANUAR</v>
          </cell>
          <cell r="J231" t="str">
            <v>FEBRUAR</v>
          </cell>
          <cell r="K231" t="str">
            <v>MAREC</v>
          </cell>
          <cell r="L231" t="str">
            <v>JANUAR -</v>
          </cell>
          <cell r="N231" t="str">
            <v>APRIL</v>
          </cell>
          <cell r="O231" t="str">
            <v>MAJ</v>
          </cell>
          <cell r="P231" t="str">
            <v>JUNIJ</v>
          </cell>
          <cell r="Q231" t="str">
            <v>JANUAR -</v>
          </cell>
          <cell r="R231" t="str">
            <v>JULIJ</v>
          </cell>
          <cell r="S231" t="str">
            <v>AVGUST</v>
          </cell>
          <cell r="T231" t="str">
            <v>SEPTEMBER</v>
          </cell>
          <cell r="U231" t="str">
            <v>OKTOBER</v>
          </cell>
          <cell r="V231" t="str">
            <v>NOVEMBER</v>
          </cell>
          <cell r="W231" t="str">
            <v>DECEMBER</v>
          </cell>
          <cell r="X231" t="str">
            <v>JANUAR</v>
          </cell>
          <cell r="Y231" t="str">
            <v>JANUAR -</v>
          </cell>
          <cell r="Z231" t="str">
            <v>PRORAČUNA</v>
          </cell>
          <cell r="AA231" t="str">
            <v>RASTI</v>
          </cell>
          <cell r="AB231" t="str">
            <v>RASTI</v>
          </cell>
        </row>
        <row r="232">
          <cell r="A232" t="str">
            <v xml:space="preserve"> </v>
          </cell>
          <cell r="B232" t="str">
            <v xml:space="preserve"> </v>
          </cell>
          <cell r="C232" t="str">
            <v xml:space="preserve"> </v>
          </cell>
          <cell r="D232" t="str">
            <v>DECEMBER</v>
          </cell>
          <cell r="E232" t="str">
            <v>ZA LETO</v>
          </cell>
          <cell r="F232" t="str">
            <v>MINUS</v>
          </cell>
          <cell r="G232" t="str">
            <v>I.XII.2000/</v>
          </cell>
          <cell r="H232" t="str">
            <v>I.XII.2000/</v>
          </cell>
          <cell r="I232">
            <v>2001</v>
          </cell>
          <cell r="J232">
            <v>2001</v>
          </cell>
          <cell r="K232">
            <v>2001</v>
          </cell>
          <cell r="L232" t="str">
            <v>MAREC</v>
          </cell>
          <cell r="N232">
            <v>2001</v>
          </cell>
          <cell r="O232">
            <v>2001</v>
          </cell>
          <cell r="P232">
            <v>2001</v>
          </cell>
          <cell r="Q232" t="str">
            <v>JUNIJ</v>
          </cell>
          <cell r="R232">
            <v>2001</v>
          </cell>
          <cell r="S232">
            <v>2001</v>
          </cell>
          <cell r="T232">
            <v>2001</v>
          </cell>
          <cell r="U232">
            <v>2001</v>
          </cell>
          <cell r="V232">
            <v>2001</v>
          </cell>
          <cell r="W232">
            <v>2001</v>
          </cell>
          <cell r="X232">
            <v>2002</v>
          </cell>
          <cell r="Y232" t="str">
            <v>DECEMBER</v>
          </cell>
          <cell r="Z232" t="str">
            <v>ZA LETO</v>
          </cell>
          <cell r="AA232" t="str">
            <v>I.XII.2001/</v>
          </cell>
          <cell r="AB232" t="str">
            <v>I.XII.2001/</v>
          </cell>
        </row>
        <row r="233">
          <cell r="C233" t="str">
            <v xml:space="preserve"> </v>
          </cell>
          <cell r="D233" t="str">
            <v>2 0 0 0</v>
          </cell>
          <cell r="E233" t="str">
            <v>2 0 0 0</v>
          </cell>
          <cell r="F233" t="str">
            <v>SPR.PROR.</v>
          </cell>
          <cell r="G233" t="str">
            <v>I.-XII.1999</v>
          </cell>
          <cell r="H233" t="str">
            <v>I.-XII.1999</v>
          </cell>
          <cell r="I233" t="str">
            <v xml:space="preserve"> </v>
          </cell>
          <cell r="J233" t="str">
            <v xml:space="preserve"> </v>
          </cell>
          <cell r="K233" t="str">
            <v xml:space="preserve"> </v>
          </cell>
          <cell r="L233" t="str">
            <v>2 0 0 1</v>
          </cell>
          <cell r="N233" t="str">
            <v xml:space="preserve"> </v>
          </cell>
          <cell r="O233" t="str">
            <v xml:space="preserve"> </v>
          </cell>
          <cell r="P233" t="str">
            <v xml:space="preserve"> </v>
          </cell>
          <cell r="Q233" t="str">
            <v>2 0 0 1</v>
          </cell>
          <cell r="R233" t="str">
            <v xml:space="preserve"> </v>
          </cell>
          <cell r="S233" t="str">
            <v xml:space="preserve"> </v>
          </cell>
          <cell r="T233" t="str">
            <v xml:space="preserve"> </v>
          </cell>
          <cell r="U233" t="str">
            <v xml:space="preserve"> </v>
          </cell>
          <cell r="V233" t="str">
            <v xml:space="preserve"> </v>
          </cell>
          <cell r="W233" t="str">
            <v xml:space="preserve"> </v>
          </cell>
          <cell r="X233" t="str">
            <v>ZA LETO 2001</v>
          </cell>
          <cell r="Y233" t="str">
            <v>2 0 0 1</v>
          </cell>
          <cell r="Z233" t="str">
            <v>2 0 0 1</v>
          </cell>
          <cell r="AA233" t="str">
            <v>I.-XII.2000</v>
          </cell>
          <cell r="AB233" t="str">
            <v>I.-XII.2000</v>
          </cell>
        </row>
        <row r="234">
          <cell r="A234" t="str">
            <v xml:space="preserve"> </v>
          </cell>
          <cell r="D234" t="str">
            <v>(1)</v>
          </cell>
          <cell r="E234" t="str">
            <v>(2)</v>
          </cell>
          <cell r="F234" t="str">
            <v>(3=1-2)</v>
          </cell>
          <cell r="G234" t="str">
            <v xml:space="preserve"> </v>
          </cell>
          <cell r="H234" t="str">
            <v xml:space="preserve"> </v>
          </cell>
          <cell r="U234" t="str">
            <v xml:space="preserve"> </v>
          </cell>
          <cell r="V234" t="str">
            <v xml:space="preserve"> </v>
          </cell>
          <cell r="W234" t="str">
            <v xml:space="preserve"> </v>
          </cell>
          <cell r="X234" t="str">
            <v xml:space="preserve"> </v>
          </cell>
          <cell r="Y234" t="str">
            <v>(1)</v>
          </cell>
          <cell r="Z234" t="str">
            <v>(2)</v>
          </cell>
          <cell r="AA234" t="str">
            <v xml:space="preserve"> </v>
          </cell>
          <cell r="AB234" t="str">
            <v xml:space="preserve"> </v>
          </cell>
        </row>
        <row r="235">
          <cell r="I235" t="str">
            <v xml:space="preserve"> </v>
          </cell>
          <cell r="J235" t="str">
            <v xml:space="preserve"> </v>
          </cell>
          <cell r="K235" t="str">
            <v xml:space="preserve"> </v>
          </cell>
          <cell r="N235" t="str">
            <v xml:space="preserve"> </v>
          </cell>
          <cell r="O235" t="str">
            <v xml:space="preserve"> </v>
          </cell>
          <cell r="P235" t="str">
            <v xml:space="preserve"> </v>
          </cell>
          <cell r="Q235" t="str">
            <v xml:space="preserve"> </v>
          </cell>
          <cell r="R235" t="str">
            <v xml:space="preserve"> </v>
          </cell>
          <cell r="S235" t="str">
            <v xml:space="preserve"> </v>
          </cell>
          <cell r="T235" t="str">
            <v xml:space="preserve"> </v>
          </cell>
        </row>
        <row r="236">
          <cell r="A236" t="str">
            <v xml:space="preserve"> </v>
          </cell>
          <cell r="B236" t="str">
            <v>II.</v>
          </cell>
          <cell r="C236" t="str">
            <v xml:space="preserve">S K U P A J    O D H O D K I </v>
          </cell>
          <cell r="D236">
            <v>1029389393.9600301</v>
          </cell>
          <cell r="E236">
            <v>1059708135</v>
          </cell>
          <cell r="F236">
            <v>-30318741.039969921</v>
          </cell>
          <cell r="G236">
            <v>106.92736284457906</v>
          </cell>
          <cell r="H236">
            <v>-1.8114207120486157</v>
          </cell>
          <cell r="I236">
            <v>67888227.270787671</v>
          </cell>
          <cell r="J236">
            <v>74420854.275568932</v>
          </cell>
          <cell r="K236">
            <v>80920532.75722447</v>
          </cell>
          <cell r="L236">
            <v>223229614.30358109</v>
          </cell>
          <cell r="N236">
            <v>85545071.267776921</v>
          </cell>
          <cell r="O236">
            <v>77853425.829085156</v>
          </cell>
          <cell r="P236">
            <v>102015056.77956896</v>
          </cell>
          <cell r="Q236">
            <v>488643168.18001217</v>
          </cell>
          <cell r="R236">
            <v>80398079.252265871</v>
          </cell>
          <cell r="S236">
            <v>80522336.244883135</v>
          </cell>
          <cell r="T236">
            <v>77438492.475630373</v>
          </cell>
          <cell r="U236">
            <v>73794958.70000115</v>
          </cell>
          <cell r="V236">
            <v>75175327.323422223</v>
          </cell>
          <cell r="W236">
            <v>77696811.432213515</v>
          </cell>
          <cell r="X236">
            <v>42285195.534000002</v>
          </cell>
          <cell r="Y236">
            <v>995954369.14242852</v>
          </cell>
          <cell r="Z236" t="e">
            <v>#VALUE!</v>
          </cell>
          <cell r="AA236">
            <v>96.751955575433129</v>
          </cell>
          <cell r="AB236">
            <v>-10.248649744496163</v>
          </cell>
        </row>
        <row r="237">
          <cell r="C237" t="str">
            <v xml:space="preserve">                            - dinamizirani sprejeti proračun(18/4-00)</v>
          </cell>
          <cell r="D237">
            <v>882154505</v>
          </cell>
          <cell r="I237">
            <v>69848185</v>
          </cell>
          <cell r="J237">
            <v>69848185</v>
          </cell>
          <cell r="K237">
            <v>69848185</v>
          </cell>
          <cell r="N237">
            <v>69848185</v>
          </cell>
          <cell r="O237">
            <v>69848185</v>
          </cell>
          <cell r="P237">
            <v>69848185</v>
          </cell>
          <cell r="Q237">
            <v>419089110</v>
          </cell>
          <cell r="R237">
            <v>69848185</v>
          </cell>
          <cell r="S237">
            <v>69848185</v>
          </cell>
          <cell r="T237">
            <v>69848185</v>
          </cell>
          <cell r="U237">
            <v>69848185</v>
          </cell>
          <cell r="V237">
            <v>84297374</v>
          </cell>
          <cell r="W237">
            <v>90254176</v>
          </cell>
          <cell r="X237">
            <v>23560294</v>
          </cell>
          <cell r="Y237">
            <v>896603694</v>
          </cell>
        </row>
        <row r="238">
          <cell r="D238" t="str">
            <v xml:space="preserve"> </v>
          </cell>
          <cell r="N238" t="str">
            <v xml:space="preserve"> </v>
          </cell>
          <cell r="Y238" t="str">
            <v xml:space="preserve"> </v>
          </cell>
        </row>
        <row r="239">
          <cell r="A239">
            <v>40</v>
          </cell>
          <cell r="B239" t="str">
            <v xml:space="preserve">  </v>
          </cell>
          <cell r="C239" t="str">
            <v xml:space="preserve">TEKOČI ODHODKI </v>
          </cell>
          <cell r="D239">
            <v>313687980.60731</v>
          </cell>
          <cell r="E239">
            <v>315826452</v>
          </cell>
          <cell r="F239">
            <v>-2138471.3926900029</v>
          </cell>
          <cell r="G239">
            <v>114.13011737450624</v>
          </cell>
          <cell r="H239">
            <v>4.8026789481232726</v>
          </cell>
          <cell r="I239">
            <v>15566447.785707681</v>
          </cell>
          <cell r="J239">
            <v>18963365.158758938</v>
          </cell>
          <cell r="K239">
            <v>24686202.887264483</v>
          </cell>
          <cell r="L239">
            <v>59216015.831731103</v>
          </cell>
          <cell r="N239">
            <v>24105115.65407693</v>
          </cell>
          <cell r="O239">
            <v>21767074.819465149</v>
          </cell>
          <cell r="P239">
            <v>27492831.229898948</v>
          </cell>
          <cell r="Q239">
            <v>132581037.53517212</v>
          </cell>
          <cell r="R239">
            <v>22566037.712425891</v>
          </cell>
          <cell r="S239">
            <v>21734628.285133127</v>
          </cell>
          <cell r="T239">
            <v>21485673.50453037</v>
          </cell>
          <cell r="U239">
            <v>24542294.164731149</v>
          </cell>
          <cell r="V239">
            <v>21578655.923174225</v>
          </cell>
          <cell r="W239">
            <v>26927347.257963035</v>
          </cell>
          <cell r="X239">
            <v>6514195.534</v>
          </cell>
          <cell r="Y239">
            <v>277929869.91712993</v>
          </cell>
          <cell r="Z239" t="e">
            <v>#VALUE!</v>
          </cell>
          <cell r="AA239">
            <v>88.600739301215427</v>
          </cell>
          <cell r="AB239">
            <v>-17.810074859725944</v>
          </cell>
        </row>
        <row r="240">
          <cell r="C240" t="str">
            <v xml:space="preserve">                                 - dinamizirani sprejeti proračun</v>
          </cell>
          <cell r="D240">
            <v>233050177</v>
          </cell>
          <cell r="I240">
            <v>17502487</v>
          </cell>
          <cell r="J240">
            <v>17502487</v>
          </cell>
          <cell r="K240">
            <v>17502487</v>
          </cell>
          <cell r="N240">
            <v>17502487</v>
          </cell>
          <cell r="O240">
            <v>17502487</v>
          </cell>
          <cell r="P240">
            <v>17502487</v>
          </cell>
          <cell r="Q240">
            <v>105014922</v>
          </cell>
          <cell r="R240">
            <v>17502487</v>
          </cell>
          <cell r="S240">
            <v>17502487</v>
          </cell>
          <cell r="T240">
            <v>17502487</v>
          </cell>
          <cell r="U240">
            <v>17502487</v>
          </cell>
          <cell r="V240">
            <v>23735092</v>
          </cell>
          <cell r="W240">
            <v>32404206</v>
          </cell>
          <cell r="X240">
            <v>8118614</v>
          </cell>
          <cell r="Y240">
            <v>239282782</v>
          </cell>
        </row>
        <row r="242">
          <cell r="A242">
            <v>400</v>
          </cell>
          <cell r="C242" t="str">
            <v>PLAČE IN DRUGI IZDATKI ZAPOSLENIM</v>
          </cell>
          <cell r="D242">
            <v>114740493.83833998</v>
          </cell>
          <cell r="E242">
            <v>112471130</v>
          </cell>
          <cell r="F242">
            <v>2269363.8383399844</v>
          </cell>
          <cell r="G242">
            <v>112.7240767296466</v>
          </cell>
          <cell r="H242">
            <v>3.5115488793816354</v>
          </cell>
          <cell r="I242">
            <v>10232440.01006398</v>
          </cell>
          <cell r="J242">
            <v>10537046.906616159</v>
          </cell>
          <cell r="K242">
            <v>10549450.266050782</v>
          </cell>
          <cell r="L242">
            <v>31318937.182730921</v>
          </cell>
          <cell r="N242">
            <v>10573772.699959442</v>
          </cell>
          <cell r="O242">
            <v>10555159.719116842</v>
          </cell>
          <cell r="P242">
            <v>14545248.1683296</v>
          </cell>
          <cell r="Q242">
            <v>66993117.770136803</v>
          </cell>
          <cell r="R242">
            <v>10611280.527054083</v>
          </cell>
          <cell r="S242">
            <v>10570736.72405776</v>
          </cell>
          <cell r="T242">
            <v>10488757.013649242</v>
          </cell>
          <cell r="U242">
            <v>10476747.071355643</v>
          </cell>
          <cell r="V242">
            <v>9951207.531633975</v>
          </cell>
          <cell r="W242">
            <v>10146270.045678459</v>
          </cell>
          <cell r="X242">
            <v>0</v>
          </cell>
          <cell r="Y242">
            <v>129238116.68356597</v>
          </cell>
          <cell r="Z242" t="e">
            <v>#VALUE!</v>
          </cell>
          <cell r="AA242">
            <v>112.6351407077365</v>
          </cell>
          <cell r="AB242">
            <v>4.4852882261006641</v>
          </cell>
        </row>
        <row r="243">
          <cell r="C243" t="str">
            <v xml:space="preserve">                                 - dinamizirani sprejeti proračun</v>
          </cell>
          <cell r="D243">
            <v>105505309</v>
          </cell>
          <cell r="I243">
            <v>8733369</v>
          </cell>
          <cell r="J243">
            <v>8733369</v>
          </cell>
          <cell r="K243">
            <v>8733369</v>
          </cell>
          <cell r="N243">
            <v>8733369</v>
          </cell>
          <cell r="O243">
            <v>8733369</v>
          </cell>
          <cell r="P243">
            <v>8733369</v>
          </cell>
          <cell r="Q243">
            <v>52400214</v>
          </cell>
          <cell r="R243">
            <v>8733369</v>
          </cell>
          <cell r="S243">
            <v>8733369</v>
          </cell>
          <cell r="T243">
            <v>8733369</v>
          </cell>
          <cell r="U243">
            <v>8733369</v>
          </cell>
          <cell r="V243">
            <v>9192609</v>
          </cell>
          <cell r="W243">
            <v>9405950</v>
          </cell>
          <cell r="X243">
            <v>32300</v>
          </cell>
          <cell r="Y243">
            <v>105964549</v>
          </cell>
        </row>
        <row r="244">
          <cell r="D244" t="str">
            <v xml:space="preserve"> </v>
          </cell>
          <cell r="I244" t="str">
            <v>+1%</v>
          </cell>
          <cell r="J244" t="str">
            <v>+3,6%</v>
          </cell>
          <cell r="V244" t="str">
            <v>+2,7%</v>
          </cell>
          <cell r="W244" t="str">
            <v>+4%</v>
          </cell>
          <cell r="Y244" t="str">
            <v xml:space="preserve"> </v>
          </cell>
        </row>
        <row r="245">
          <cell r="A245">
            <v>4000</v>
          </cell>
          <cell r="C245" t="str">
            <v xml:space="preserve">Plače in dodatki </v>
          </cell>
          <cell r="D245">
            <v>97432690.476179987</v>
          </cell>
          <cell r="E245">
            <v>94041100</v>
          </cell>
          <cell r="F245">
            <v>3391590.4761799872</v>
          </cell>
          <cell r="G245">
            <v>113.18926264403602</v>
          </cell>
          <cell r="H245">
            <v>3.9387168448448193</v>
          </cell>
          <cell r="I245">
            <v>8991484.5999999996</v>
          </cell>
          <cell r="J245">
            <v>9315178.0456000008</v>
          </cell>
          <cell r="K245">
            <v>9315178.0456000008</v>
          </cell>
          <cell r="L245">
            <v>27621840.691199999</v>
          </cell>
          <cell r="N245">
            <v>9315178.0456000008</v>
          </cell>
          <cell r="O245">
            <v>9315178.0456000008</v>
          </cell>
          <cell r="P245">
            <v>9315178.0456000008</v>
          </cell>
          <cell r="Q245">
            <v>55567374.827999994</v>
          </cell>
          <cell r="R245">
            <v>9315178.0456000008</v>
          </cell>
          <cell r="S245">
            <v>9315178.0456000008</v>
          </cell>
          <cell r="T245">
            <v>9315178.0456000008</v>
          </cell>
          <cell r="U245">
            <v>9315178.0456000008</v>
          </cell>
          <cell r="V245">
            <v>8630000</v>
          </cell>
          <cell r="W245">
            <v>8716300</v>
          </cell>
          <cell r="X245">
            <v>0</v>
          </cell>
          <cell r="Y245">
            <v>110174387.01039998</v>
          </cell>
          <cell r="Z245" t="str">
            <v xml:space="preserve"> </v>
          </cell>
          <cell r="AA245">
            <v>113.07743476234502</v>
          </cell>
          <cell r="AB245">
            <v>4.8955795569063412</v>
          </cell>
        </row>
        <row r="246">
          <cell r="A246" t="str">
            <v>400000</v>
          </cell>
          <cell r="C246" t="str">
            <v>Osnovne plače</v>
          </cell>
          <cell r="D246">
            <v>68848312.043299973</v>
          </cell>
          <cell r="G246">
            <v>112.3985235155948</v>
          </cell>
          <cell r="H246">
            <v>3.2126019426949455</v>
          </cell>
          <cell r="I246">
            <v>6410500.2999999998</v>
          </cell>
          <cell r="J246">
            <v>6641278.3108000001</v>
          </cell>
          <cell r="K246">
            <v>6641278.3108000001</v>
          </cell>
          <cell r="N246">
            <v>6641278.3108000001</v>
          </cell>
          <cell r="O246">
            <v>6641278.3108000001</v>
          </cell>
          <cell r="P246">
            <v>6641278.3108000001</v>
          </cell>
          <cell r="Q246">
            <v>39616891.854000002</v>
          </cell>
          <cell r="R246">
            <v>6641278.3108000001</v>
          </cell>
          <cell r="S246">
            <v>6641278.3108000001</v>
          </cell>
          <cell r="T246">
            <v>6641278.3108000001</v>
          </cell>
          <cell r="U246">
            <v>6641278.3108000001</v>
          </cell>
          <cell r="V246">
            <v>6820592.8251915993</v>
          </cell>
          <cell r="W246">
            <v>7093416.5381992636</v>
          </cell>
          <cell r="Y246">
            <v>80096014.460590869</v>
          </cell>
          <cell r="AA246">
            <v>116.33693271988572</v>
          </cell>
          <cell r="AB246">
            <v>7.919232578743717</v>
          </cell>
        </row>
        <row r="247">
          <cell r="A247">
            <v>400001</v>
          </cell>
          <cell r="C247" t="str">
            <v>Splošni dodatki</v>
          </cell>
          <cell r="D247">
            <v>25137734.192089997</v>
          </cell>
          <cell r="G247">
            <v>117.41614623794294</v>
          </cell>
          <cell r="H247">
            <v>7.8201526519218874</v>
          </cell>
          <cell r="I247">
            <v>2252533.31</v>
          </cell>
          <cell r="J247">
            <v>2333624.5091599999</v>
          </cell>
          <cell r="K247">
            <v>2333624.5091599999</v>
          </cell>
          <cell r="N247">
            <v>2333624.5091599999</v>
          </cell>
          <cell r="O247">
            <v>2333624.5091599999</v>
          </cell>
          <cell r="P247">
            <v>2333624.5091599999</v>
          </cell>
          <cell r="Q247">
            <v>13920655.855799999</v>
          </cell>
          <cell r="R247">
            <v>2333624.5091599999</v>
          </cell>
          <cell r="S247">
            <v>2333624.5091599999</v>
          </cell>
          <cell r="T247">
            <v>2333624.5091599999</v>
          </cell>
          <cell r="U247">
            <v>2333624.5091599999</v>
          </cell>
          <cell r="V247">
            <v>2396632.3709073197</v>
          </cell>
          <cell r="W247">
            <v>2492497.6657436127</v>
          </cell>
          <cell r="Y247">
            <v>28144283.929090932</v>
          </cell>
          <cell r="AA247">
            <v>111.96030522888971</v>
          </cell>
          <cell r="AB247">
            <v>3.8592812883948966</v>
          </cell>
        </row>
        <row r="248">
          <cell r="A248">
            <v>400002</v>
          </cell>
          <cell r="C248" t="str">
            <v>Dodatki za delo v posebnih pogojih</v>
          </cell>
          <cell r="D248">
            <v>3446644.2407899997</v>
          </cell>
          <cell r="G248">
            <v>100.87935988468175</v>
          </cell>
          <cell r="H248">
            <v>-7.36514243830878</v>
          </cell>
          <cell r="I248">
            <v>328450.99</v>
          </cell>
          <cell r="J248">
            <v>340275.22564000002</v>
          </cell>
          <cell r="K248">
            <v>340275.22564000002</v>
          </cell>
          <cell r="N248">
            <v>340275.22564000002</v>
          </cell>
          <cell r="O248">
            <v>340275.22564000002</v>
          </cell>
          <cell r="P248">
            <v>340275.22564000002</v>
          </cell>
          <cell r="Q248">
            <v>2029827.1182000004</v>
          </cell>
          <cell r="R248">
            <v>340275.22564000002</v>
          </cell>
          <cell r="S248">
            <v>340275.22564000002</v>
          </cell>
          <cell r="T248">
            <v>340275.22564000002</v>
          </cell>
          <cell r="U248">
            <v>340275.22564000002</v>
          </cell>
          <cell r="V248">
            <v>349462.65673227998</v>
          </cell>
          <cell r="W248">
            <v>349462.65673227998</v>
          </cell>
          <cell r="Y248">
            <v>4089853.3342245594</v>
          </cell>
          <cell r="AA248">
            <v>118.66189396115713</v>
          </cell>
          <cell r="AB248">
            <v>10.07596842407898</v>
          </cell>
        </row>
        <row r="249">
          <cell r="D249" t="str">
            <v xml:space="preserve"> </v>
          </cell>
          <cell r="G249" t="str">
            <v xml:space="preserve"> </v>
          </cell>
          <cell r="H249" t="str">
            <v xml:space="preserve"> </v>
          </cell>
          <cell r="Y249" t="str">
            <v xml:space="preserve"> </v>
          </cell>
          <cell r="AA249" t="str">
            <v xml:space="preserve"> </v>
          </cell>
          <cell r="AB249" t="str">
            <v xml:space="preserve"> </v>
          </cell>
        </row>
        <row r="250">
          <cell r="A250">
            <v>4001</v>
          </cell>
          <cell r="C250" t="str">
            <v>Regres za letni dopust</v>
          </cell>
          <cell r="D250">
            <v>3750977.1632000054</v>
          </cell>
          <cell r="E250">
            <v>3580267</v>
          </cell>
          <cell r="F250">
            <v>170710.16320000542</v>
          </cell>
          <cell r="G250">
            <v>114.56215618552044</v>
          </cell>
          <cell r="H250">
            <v>5.1994088021307903</v>
          </cell>
          <cell r="I250">
            <v>19117.076286000007</v>
          </cell>
          <cell r="J250">
            <v>1222.8832000000002</v>
          </cell>
          <cell r="K250">
            <v>331.185316</v>
          </cell>
          <cell r="L250">
            <v>20671.144802000006</v>
          </cell>
          <cell r="N250">
            <v>221.804968</v>
          </cell>
          <cell r="O250">
            <v>25.386900000000001</v>
          </cell>
          <cell r="P250">
            <v>4030389.9081563102</v>
          </cell>
          <cell r="Q250">
            <v>4051308.2448263103</v>
          </cell>
          <cell r="R250">
            <v>14229.542327000001</v>
          </cell>
          <cell r="S250">
            <v>8820.6153420000064</v>
          </cell>
          <cell r="T250">
            <v>7382.7574898000039</v>
          </cell>
          <cell r="U250">
            <v>10266.377305800002</v>
          </cell>
          <cell r="V250">
            <v>9355.9017398000033</v>
          </cell>
          <cell r="W250">
            <v>21217.196</v>
          </cell>
          <cell r="X250">
            <v>0</v>
          </cell>
          <cell r="Y250">
            <v>4122580.6350307101</v>
          </cell>
          <cell r="Z250" t="str">
            <v xml:space="preserve"> </v>
          </cell>
          <cell r="AA250">
            <v>109.90684442113971</v>
          </cell>
          <cell r="AB250">
            <v>1.9544011327826638</v>
          </cell>
        </row>
        <row r="251">
          <cell r="D251" t="str">
            <v xml:space="preserve"> </v>
          </cell>
          <cell r="Y251" t="str">
            <v xml:space="preserve"> </v>
          </cell>
        </row>
        <row r="252">
          <cell r="A252">
            <v>4002</v>
          </cell>
          <cell r="C252" t="str">
            <v>Povračila in nadomestila</v>
          </cell>
          <cell r="D252">
            <v>8751533.1542800032</v>
          </cell>
          <cell r="E252">
            <v>9316629</v>
          </cell>
          <cell r="F252">
            <v>-565095.84571999684</v>
          </cell>
          <cell r="G252">
            <v>112.50470003344873</v>
          </cell>
          <cell r="H252">
            <v>3.3101010408160789</v>
          </cell>
          <cell r="I252">
            <v>791528.84377797996</v>
          </cell>
          <cell r="J252">
            <v>768227.62142895977</v>
          </cell>
          <cell r="K252">
            <v>781522.67874758097</v>
          </cell>
          <cell r="L252">
            <v>2341279.1439545206</v>
          </cell>
          <cell r="N252">
            <v>803583.07377810008</v>
          </cell>
          <cell r="O252">
            <v>795350.45238264033</v>
          </cell>
          <cell r="P252">
            <v>763080.98350792029</v>
          </cell>
          <cell r="Q252">
            <v>4703293.6536231814</v>
          </cell>
          <cell r="R252">
            <v>812967.12013594038</v>
          </cell>
          <cell r="S252">
            <v>775056.5588011397</v>
          </cell>
          <cell r="T252">
            <v>705791.46981574048</v>
          </cell>
          <cell r="U252">
            <v>693551.30746440031</v>
          </cell>
          <cell r="V252">
            <v>841497.69047344057</v>
          </cell>
          <cell r="W252">
            <v>901994.94</v>
          </cell>
          <cell r="X252">
            <v>0</v>
          </cell>
          <cell r="Y252">
            <v>9434152.7403138429</v>
          </cell>
          <cell r="Z252" t="str">
            <v xml:space="preserve"> </v>
          </cell>
          <cell r="AA252">
            <v>107.8</v>
          </cell>
          <cell r="AB252">
            <v>0</v>
          </cell>
        </row>
        <row r="253">
          <cell r="A253" t="str">
            <v>400200</v>
          </cell>
          <cell r="C253" t="str">
            <v>Dodatki za ločeno življenje</v>
          </cell>
          <cell r="D253">
            <v>142088.89889999997</v>
          </cell>
          <cell r="G253">
            <v>101.8001261868518</v>
          </cell>
          <cell r="H253">
            <v>-6.5196270093188247</v>
          </cell>
          <cell r="I253">
            <v>12933.286673999997</v>
          </cell>
          <cell r="J253">
            <v>11204.495918000002</v>
          </cell>
          <cell r="K253">
            <v>13117.481838999998</v>
          </cell>
          <cell r="N253">
            <v>13027.221330199996</v>
          </cell>
          <cell r="O253">
            <v>15821.567869799999</v>
          </cell>
          <cell r="P253">
            <v>12973.660468999999</v>
          </cell>
          <cell r="Q253">
            <v>79077.714099999983</v>
          </cell>
          <cell r="R253">
            <v>12884.284243599999</v>
          </cell>
          <cell r="S253">
            <v>12687.070719399997</v>
          </cell>
          <cell r="T253">
            <v>9392.6208991999974</v>
          </cell>
          <cell r="U253">
            <v>12061.585797799997</v>
          </cell>
          <cell r="V253">
            <v>12321.517254199995</v>
          </cell>
          <cell r="W253">
            <v>14747.04</v>
          </cell>
          <cell r="X253">
            <v>0</v>
          </cell>
          <cell r="Y253">
            <v>153171.8330142</v>
          </cell>
          <cell r="AA253">
            <v>107.8</v>
          </cell>
          <cell r="AB253">
            <v>0</v>
          </cell>
        </row>
        <row r="254">
          <cell r="A254">
            <v>400201</v>
          </cell>
          <cell r="C254" t="str">
            <v>Terenski dodatki</v>
          </cell>
          <cell r="D254">
            <v>57666.045900000012</v>
          </cell>
          <cell r="G254">
            <v>102.29582852929508</v>
          </cell>
          <cell r="H254">
            <v>-6.0644366122175626</v>
          </cell>
          <cell r="I254">
            <v>3696.5676440000002</v>
          </cell>
          <cell r="J254">
            <v>3248.2026499999997</v>
          </cell>
          <cell r="K254">
            <v>4380.1533159999999</v>
          </cell>
          <cell r="N254">
            <v>5044.2390460000006</v>
          </cell>
          <cell r="O254">
            <v>6549.6617340000012</v>
          </cell>
          <cell r="P254">
            <v>6540.4355632000015</v>
          </cell>
          <cell r="Q254">
            <v>29459.259953200002</v>
          </cell>
          <cell r="R254">
            <v>6873.271944000001</v>
          </cell>
          <cell r="S254">
            <v>5079.66536</v>
          </cell>
          <cell r="T254">
            <v>5469.5499319999999</v>
          </cell>
          <cell r="U254">
            <v>5316.939628000001</v>
          </cell>
          <cell r="V254">
            <v>4102.068663</v>
          </cell>
          <cell r="W254">
            <v>5821.2</v>
          </cell>
          <cell r="X254">
            <v>0</v>
          </cell>
          <cell r="Y254">
            <v>62121.955480200006</v>
          </cell>
          <cell r="AA254">
            <v>107.72709401287386</v>
          </cell>
          <cell r="AB254">
            <v>-6.7630785831298112E-2</v>
          </cell>
        </row>
        <row r="255">
          <cell r="A255">
            <v>400202</v>
          </cell>
          <cell r="C255" t="str">
            <v>Povračila stroškov prehrane med delom</v>
          </cell>
          <cell r="D255">
            <v>3776242.0029000016</v>
          </cell>
          <cell r="G255">
            <v>100.79425935782045</v>
          </cell>
          <cell r="H255">
            <v>-7.4432880093476115</v>
          </cell>
          <cell r="I255">
            <v>364813.15765817981</v>
          </cell>
          <cell r="J255">
            <v>342540.07252695982</v>
          </cell>
          <cell r="K255">
            <v>353746.75516796036</v>
          </cell>
          <cell r="N255">
            <v>371866.29437650013</v>
          </cell>
          <cell r="O255">
            <v>338371.51795524021</v>
          </cell>
          <cell r="P255">
            <v>344766.3609836601</v>
          </cell>
          <cell r="Q255">
            <v>2116104.1586685004</v>
          </cell>
          <cell r="R255">
            <v>351238.04655786039</v>
          </cell>
          <cell r="S255">
            <v>321172.27492503985</v>
          </cell>
          <cell r="T255">
            <v>301826.72132536041</v>
          </cell>
          <cell r="U255">
            <v>279252.15028480039</v>
          </cell>
          <cell r="V255">
            <v>336178.25936464028</v>
          </cell>
          <cell r="W255">
            <v>349080.11600000004</v>
          </cell>
          <cell r="X255">
            <v>0</v>
          </cell>
          <cell r="Y255">
            <v>4054851.7271262016</v>
          </cell>
          <cell r="AA255">
            <v>107.37796264148957</v>
          </cell>
          <cell r="AB255">
            <v>-0.39150033256996153</v>
          </cell>
        </row>
        <row r="256">
          <cell r="A256">
            <v>400203</v>
          </cell>
          <cell r="C256" t="str">
            <v>Povračila stroškov prevoza na delo in iz dela</v>
          </cell>
          <cell r="D256">
            <v>4790359.2065800009</v>
          </cell>
          <cell r="G256">
            <v>124.86657855658865</v>
          </cell>
          <cell r="H256">
            <v>14.661688298061208</v>
          </cell>
          <cell r="I256">
            <v>410085.83180180017</v>
          </cell>
          <cell r="J256">
            <v>411234.85033399996</v>
          </cell>
          <cell r="K256">
            <v>410278.28842462064</v>
          </cell>
          <cell r="N256">
            <v>413645.31902539992</v>
          </cell>
          <cell r="O256">
            <v>434607.70482360013</v>
          </cell>
          <cell r="P256">
            <v>398800.52649206028</v>
          </cell>
          <cell r="Q256">
            <v>2478652.5209014812</v>
          </cell>
          <cell r="R256">
            <v>441971.51739047992</v>
          </cell>
          <cell r="S256">
            <v>436117.54779669992</v>
          </cell>
          <cell r="T256">
            <v>389102.57765918004</v>
          </cell>
          <cell r="U256">
            <v>396920.63175379991</v>
          </cell>
          <cell r="V256">
            <v>488895.84519160027</v>
          </cell>
          <cell r="W256">
            <v>532346.58400000003</v>
          </cell>
          <cell r="X256">
            <v>0</v>
          </cell>
          <cell r="Y256">
            <v>5164007.2246932415</v>
          </cell>
          <cell r="AA256">
            <v>107.8</v>
          </cell>
          <cell r="AB256">
            <v>0</v>
          </cell>
        </row>
        <row r="257">
          <cell r="D257" t="str">
            <v xml:space="preserve"> </v>
          </cell>
          <cell r="Y257" t="str">
            <v xml:space="preserve"> </v>
          </cell>
        </row>
        <row r="258">
          <cell r="A258">
            <v>4003</v>
          </cell>
          <cell r="C258" t="str">
            <v>Sredstva za delovno uspešnost</v>
          </cell>
          <cell r="D258">
            <v>2472796.2352599995</v>
          </cell>
          <cell r="E258">
            <v>2435075</v>
          </cell>
          <cell r="F258">
            <v>37721.235259999521</v>
          </cell>
          <cell r="G258">
            <v>113.07161111868471</v>
          </cell>
          <cell r="H258">
            <v>3.8306805497563943</v>
          </cell>
          <cell r="I258">
            <v>219359.88</v>
          </cell>
          <cell r="J258">
            <v>227256.83568000002</v>
          </cell>
          <cell r="K258">
            <v>227256.83568000002</v>
          </cell>
          <cell r="L258">
            <v>673873.55136000004</v>
          </cell>
          <cell r="N258">
            <v>227256.83568000002</v>
          </cell>
          <cell r="O258">
            <v>227256.83568000002</v>
          </cell>
          <cell r="P258">
            <v>227256.83568000002</v>
          </cell>
          <cell r="Q258">
            <v>1355644.0584</v>
          </cell>
          <cell r="R258">
            <v>227256.83568000002</v>
          </cell>
          <cell r="S258">
            <v>227256.83568000002</v>
          </cell>
          <cell r="T258">
            <v>227256.83568000002</v>
          </cell>
          <cell r="U258">
            <v>227256.83568000002</v>
          </cell>
          <cell r="V258">
            <v>233392.77024335999</v>
          </cell>
          <cell r="W258">
            <v>242728.48105309441</v>
          </cell>
          <cell r="X258">
            <v>0</v>
          </cell>
          <cell r="Y258">
            <v>2740792.6524164546</v>
          </cell>
          <cell r="Z258" t="str">
            <v xml:space="preserve"> </v>
          </cell>
          <cell r="AA258">
            <v>110.83778814182305</v>
          </cell>
          <cell r="AB258">
            <v>2.8179852892607187</v>
          </cell>
        </row>
        <row r="259">
          <cell r="A259">
            <v>4004</v>
          </cell>
          <cell r="C259" t="str">
            <v>Sredstva za nadurno delo</v>
          </cell>
          <cell r="D259">
            <v>1652100.4132099997</v>
          </cell>
          <cell r="E259">
            <v>1929475</v>
          </cell>
          <cell r="F259">
            <v>-277374.58679000032</v>
          </cell>
          <cell r="G259">
            <v>96.083300192512539</v>
          </cell>
          <cell r="H259">
            <v>-11.769237656095015</v>
          </cell>
          <cell r="I259">
            <v>159694.13</v>
          </cell>
          <cell r="J259">
            <v>172060.84342720002</v>
          </cell>
          <cell r="K259">
            <v>172060.84342720002</v>
          </cell>
          <cell r="L259">
            <v>503815.81685439998</v>
          </cell>
          <cell r="N259">
            <v>172060.84342720002</v>
          </cell>
          <cell r="O259">
            <v>172060.84342720002</v>
          </cell>
          <cell r="P259">
            <v>172060.84342720002</v>
          </cell>
          <cell r="Q259">
            <v>1019998.3471359999</v>
          </cell>
          <cell r="R259">
            <v>172060.84342720002</v>
          </cell>
          <cell r="S259">
            <v>172060.84342720002</v>
          </cell>
          <cell r="T259">
            <v>172060.84342720002</v>
          </cell>
          <cell r="U259">
            <v>172060.84342720002</v>
          </cell>
          <cell r="V259">
            <v>176706.48619973441</v>
          </cell>
          <cell r="W259">
            <v>183774.74564772379</v>
          </cell>
          <cell r="X259">
            <v>0</v>
          </cell>
          <cell r="Y259">
            <v>2068722.9526922586</v>
          </cell>
          <cell r="Z259" t="str">
            <v xml:space="preserve"> </v>
          </cell>
          <cell r="AA259">
            <v>125.21774924520292</v>
          </cell>
          <cell r="AB259">
            <v>16.157466832284712</v>
          </cell>
        </row>
        <row r="260">
          <cell r="A260">
            <v>4005</v>
          </cell>
          <cell r="C260" t="str">
            <v>Plače za delo po pogodbi</v>
          </cell>
          <cell r="D260">
            <v>13325.039789999999</v>
          </cell>
          <cell r="E260">
            <v>71975</v>
          </cell>
          <cell r="F260">
            <v>-58649.960210000005</v>
          </cell>
          <cell r="G260">
            <v>102.76881117757483</v>
          </cell>
          <cell r="H260">
            <v>-5.6301091115015396</v>
          </cell>
          <cell r="I260">
            <v>239.37</v>
          </cell>
          <cell r="J260">
            <v>247.98732000000001</v>
          </cell>
          <cell r="K260">
            <v>247.98732000000001</v>
          </cell>
          <cell r="L260">
            <v>735.34464000000003</v>
          </cell>
          <cell r="N260">
            <v>247.98732000000001</v>
          </cell>
          <cell r="O260">
            <v>247.98732000000001</v>
          </cell>
          <cell r="P260">
            <v>247.98732000000001</v>
          </cell>
          <cell r="Q260">
            <v>1479.3065999999999</v>
          </cell>
          <cell r="R260">
            <v>247.98732000000001</v>
          </cell>
          <cell r="S260">
            <v>247.98732000000001</v>
          </cell>
          <cell r="T260">
            <v>247.98732000000001</v>
          </cell>
          <cell r="U260">
            <v>247.98732000000001</v>
          </cell>
          <cell r="V260">
            <v>254.68297763999999</v>
          </cell>
          <cell r="W260">
            <v>254.68297763999999</v>
          </cell>
          <cell r="X260">
            <v>0</v>
          </cell>
          <cell r="Y260">
            <v>2980.6218352800001</v>
          </cell>
          <cell r="Z260" t="str">
            <v xml:space="preserve"> </v>
          </cell>
          <cell r="AA260">
            <v>22.368577372030497</v>
          </cell>
          <cell r="AB260">
            <v>-79.249928226316797</v>
          </cell>
        </row>
        <row r="261">
          <cell r="D261" t="str">
            <v xml:space="preserve"> </v>
          </cell>
          <cell r="Q261" t="str">
            <v xml:space="preserve"> </v>
          </cell>
          <cell r="Y261" t="str">
            <v xml:space="preserve"> </v>
          </cell>
        </row>
        <row r="262">
          <cell r="A262">
            <v>4009</v>
          </cell>
          <cell r="C262" t="str">
            <v>Drugi izdatki zaposlenim</v>
          </cell>
          <cell r="D262">
            <v>667071.35642000008</v>
          </cell>
          <cell r="E262">
            <v>1096609</v>
          </cell>
          <cell r="F262">
            <v>-429537.64357999992</v>
          </cell>
          <cell r="G262">
            <v>90.509325170527973</v>
          </cell>
          <cell r="H262">
            <v>-16.887672019717201</v>
          </cell>
          <cell r="I262">
            <v>51016.11</v>
          </cell>
          <cell r="J262">
            <v>52852.689960000003</v>
          </cell>
          <cell r="K262">
            <v>52852.689960000003</v>
          </cell>
          <cell r="L262">
            <v>156721.48992000002</v>
          </cell>
          <cell r="N262">
            <v>55224.109186140005</v>
          </cell>
          <cell r="O262">
            <v>45040.167807000005</v>
          </cell>
          <cell r="P262">
            <v>37033.564638169992</v>
          </cell>
          <cell r="Q262">
            <v>294019.33155131002</v>
          </cell>
          <cell r="R262">
            <v>69340.152563939977</v>
          </cell>
          <cell r="S262">
            <v>72115.837887420013</v>
          </cell>
          <cell r="T262">
            <v>60839.074316500017</v>
          </cell>
          <cell r="U262">
            <v>58185.674558240033</v>
          </cell>
          <cell r="V262">
            <v>60000</v>
          </cell>
          <cell r="W262">
            <v>80000</v>
          </cell>
          <cell r="X262">
            <v>0</v>
          </cell>
          <cell r="Y262">
            <v>694500.07087741001</v>
          </cell>
          <cell r="Z262" t="str">
            <v xml:space="preserve"> </v>
          </cell>
          <cell r="AA262">
            <v>104.11181115684727</v>
          </cell>
          <cell r="AB262">
            <v>-3.4213254574700755</v>
          </cell>
        </row>
        <row r="263">
          <cell r="A263">
            <v>400900</v>
          </cell>
          <cell r="C263" t="str">
            <v>Jubilejne nagrade</v>
          </cell>
          <cell r="D263">
            <v>185341.40300000002</v>
          </cell>
          <cell r="G263">
            <v>110.792008683718</v>
          </cell>
          <cell r="H263">
            <v>1.7373817114031169</v>
          </cell>
          <cell r="I263">
            <v>14721.421329999996</v>
          </cell>
          <cell r="J263">
            <v>10924.019721999995</v>
          </cell>
          <cell r="K263">
            <v>13319.405791999998</v>
          </cell>
          <cell r="N263">
            <v>13386.379775999991</v>
          </cell>
          <cell r="O263">
            <v>11507.870989999999</v>
          </cell>
          <cell r="P263">
            <v>11823.281931999996</v>
          </cell>
          <cell r="Q263">
            <v>75682.379541999966</v>
          </cell>
          <cell r="R263">
            <v>14188.714693999986</v>
          </cell>
          <cell r="S263">
            <v>32519.549524000024</v>
          </cell>
          <cell r="T263">
            <v>19796.353192000006</v>
          </cell>
          <cell r="U263">
            <v>21677.665856000036</v>
          </cell>
          <cell r="V263">
            <v>18981.819626000011</v>
          </cell>
          <cell r="W263">
            <v>16951.55</v>
          </cell>
          <cell r="X263">
            <v>0</v>
          </cell>
          <cell r="Y263">
            <v>199798.03243400002</v>
          </cell>
          <cell r="AA263">
            <v>107.8</v>
          </cell>
          <cell r="AB263">
            <v>0</v>
          </cell>
        </row>
        <row r="264">
          <cell r="A264">
            <v>400901</v>
          </cell>
          <cell r="C264" t="str">
            <v>Odpravnine</v>
          </cell>
          <cell r="D264">
            <v>354250.52171</v>
          </cell>
          <cell r="G264">
            <v>67.170888103911238</v>
          </cell>
          <cell r="H264">
            <v>-38.318743706233946</v>
          </cell>
          <cell r="I264">
            <v>120183.25732399999</v>
          </cell>
          <cell r="J264">
            <v>23478.875354999993</v>
          </cell>
          <cell r="K264">
            <v>14382.705415</v>
          </cell>
          <cell r="N264">
            <v>12774.366865000005</v>
          </cell>
          <cell r="O264">
            <v>26124.152535000005</v>
          </cell>
          <cell r="P264">
            <v>15169.741344549999</v>
          </cell>
          <cell r="Q264">
            <v>212113.09883854998</v>
          </cell>
          <cell r="R264">
            <v>42766.987158999997</v>
          </cell>
          <cell r="S264">
            <v>24772.307579499997</v>
          </cell>
          <cell r="T264">
            <v>36069.218282500005</v>
          </cell>
          <cell r="U264">
            <v>21552.797922499994</v>
          </cell>
          <cell r="V264">
            <v>27383.901707499994</v>
          </cell>
          <cell r="W264">
            <v>26788.514999999999</v>
          </cell>
          <cell r="X264">
            <v>0</v>
          </cell>
          <cell r="Y264">
            <v>391446.82648955</v>
          </cell>
          <cell r="AA264">
            <v>110.5</v>
          </cell>
          <cell r="AB264">
            <v>2.5046382189239296</v>
          </cell>
        </row>
        <row r="265">
          <cell r="A265">
            <v>400902</v>
          </cell>
          <cell r="C265" t="str">
            <v>Solidarnostne pomoči</v>
          </cell>
          <cell r="D265">
            <v>127479.43170999999</v>
          </cell>
          <cell r="G265">
            <v>301.05101790265081</v>
          </cell>
          <cell r="H265">
            <v>176.4472157049135</v>
          </cell>
          <cell r="I265">
            <v>3201.6039440000004</v>
          </cell>
          <cell r="J265">
            <v>6895.7622579999988</v>
          </cell>
          <cell r="K265">
            <v>9110.4475000000002</v>
          </cell>
          <cell r="N265">
            <v>29063.362545140011</v>
          </cell>
          <cell r="O265">
            <v>7408.1442820000002</v>
          </cell>
          <cell r="P265">
            <v>10040.541361619997</v>
          </cell>
          <cell r="Q265">
            <v>65719.861890760018</v>
          </cell>
          <cell r="R265">
            <v>12384.450710939996</v>
          </cell>
          <cell r="S265">
            <v>14823.980783919993</v>
          </cell>
          <cell r="T265">
            <v>4973.5028419999999</v>
          </cell>
          <cell r="U265">
            <v>14955.210779739999</v>
          </cell>
          <cell r="V265">
            <v>13200.466376019998</v>
          </cell>
          <cell r="W265">
            <v>11365.354000000001</v>
          </cell>
          <cell r="X265">
            <v>0</v>
          </cell>
          <cell r="Y265">
            <v>137422.82738338</v>
          </cell>
          <cell r="AA265">
            <v>107.8</v>
          </cell>
          <cell r="AB265">
            <v>0</v>
          </cell>
        </row>
        <row r="266">
          <cell r="D266" t="str">
            <v xml:space="preserve"> </v>
          </cell>
          <cell r="Q266" t="str">
            <v xml:space="preserve"> </v>
          </cell>
          <cell r="Y266" t="str">
            <v xml:space="preserve"> </v>
          </cell>
        </row>
        <row r="267">
          <cell r="A267">
            <v>401</v>
          </cell>
          <cell r="C267" t="str">
            <v>PRISPEVKI DELODAJALCEV ZA SOCIALNO VARNOST</v>
          </cell>
          <cell r="D267">
            <v>18625392.128080003</v>
          </cell>
          <cell r="E267">
            <v>18080425</v>
          </cell>
          <cell r="F267">
            <v>544967.12808000296</v>
          </cell>
          <cell r="G267">
            <v>112.63855309011402</v>
          </cell>
          <cell r="H267">
            <v>3.4330147751276456</v>
          </cell>
          <cell r="I267">
            <v>1706560.64</v>
          </cell>
          <cell r="J267">
            <v>1767996.8230399999</v>
          </cell>
          <cell r="K267">
            <v>1767996.8230399999</v>
          </cell>
          <cell r="L267">
            <v>5242554.28608</v>
          </cell>
          <cell r="N267">
            <v>1767996.8230399999</v>
          </cell>
          <cell r="O267">
            <v>1767996.8230399999</v>
          </cell>
          <cell r="P267">
            <v>1767996.8230399999</v>
          </cell>
          <cell r="Q267">
            <v>10546544.755199999</v>
          </cell>
          <cell r="R267">
            <v>1767996.8230399999</v>
          </cell>
          <cell r="S267">
            <v>1767996.8230399999</v>
          </cell>
          <cell r="T267">
            <v>1767996.8230399999</v>
          </cell>
          <cell r="U267">
            <v>1767996.8230399999</v>
          </cell>
          <cell r="V267">
            <v>1815732.7372620802</v>
          </cell>
          <cell r="W267">
            <v>1888362.0467525632</v>
          </cell>
          <cell r="X267">
            <v>0</v>
          </cell>
          <cell r="Y267">
            <v>21322626.831374642</v>
          </cell>
          <cell r="Z267">
            <v>0</v>
          </cell>
          <cell r="AA267">
            <v>114.48149217340899</v>
          </cell>
          <cell r="AB267">
            <v>6.1980446877634563</v>
          </cell>
        </row>
        <row r="268">
          <cell r="C268" t="str">
            <v xml:space="preserve">                                 - dinamizirani sprejeti proračun</v>
          </cell>
          <cell r="D268">
            <v>17288402</v>
          </cell>
          <cell r="I268">
            <v>1430376</v>
          </cell>
          <cell r="J268">
            <v>1430376</v>
          </cell>
          <cell r="K268">
            <v>1430376</v>
          </cell>
          <cell r="N268">
            <v>1430376</v>
          </cell>
          <cell r="O268">
            <v>1430376</v>
          </cell>
          <cell r="P268">
            <v>1430376</v>
          </cell>
          <cell r="Q268">
            <v>8582256</v>
          </cell>
          <cell r="R268">
            <v>1430376</v>
          </cell>
          <cell r="S268">
            <v>1430376</v>
          </cell>
          <cell r="T268">
            <v>1430376</v>
          </cell>
          <cell r="U268">
            <v>1430376</v>
          </cell>
          <cell r="V268">
            <v>1513371</v>
          </cell>
          <cell r="W268">
            <v>1554266</v>
          </cell>
          <cell r="X268">
            <v>0</v>
          </cell>
          <cell r="Y268">
            <v>17371397</v>
          </cell>
        </row>
        <row r="269">
          <cell r="I269" t="str">
            <v>+1%</v>
          </cell>
          <cell r="J269" t="str">
            <v>+3,6%</v>
          </cell>
          <cell r="V269" t="str">
            <v>+2,7%</v>
          </cell>
          <cell r="W269" t="str">
            <v>+4%</v>
          </cell>
        </row>
        <row r="270">
          <cell r="A270">
            <v>4010</v>
          </cell>
          <cell r="C270" t="str">
            <v>Prispevki za pokojninsko in invalidsko zavarovanje</v>
          </cell>
          <cell r="D270">
            <v>11598823.535</v>
          </cell>
          <cell r="E270">
            <v>11274078</v>
          </cell>
          <cell r="F270">
            <v>324745.53500000015</v>
          </cell>
          <cell r="G270">
            <v>112.86463985876867</v>
          </cell>
          <cell r="H270">
            <v>3.6406242963899587</v>
          </cell>
          <cell r="I270">
            <v>1064292.55</v>
          </cell>
          <cell r="J270">
            <v>1102607.0818</v>
          </cell>
          <cell r="K270">
            <v>1102607.0818</v>
          </cell>
          <cell r="N270">
            <v>1102607.0818</v>
          </cell>
          <cell r="O270">
            <v>1102607.0818</v>
          </cell>
          <cell r="P270">
            <v>1102607.0818</v>
          </cell>
          <cell r="Q270">
            <v>6577327.9589999998</v>
          </cell>
          <cell r="R270">
            <v>1102607.0818</v>
          </cell>
          <cell r="S270">
            <v>1102607.0818</v>
          </cell>
          <cell r="T270">
            <v>1102607.0818</v>
          </cell>
          <cell r="U270">
            <v>1102607.0818</v>
          </cell>
          <cell r="V270">
            <v>1132377.4730086001</v>
          </cell>
          <cell r="W270">
            <v>1177672.5719289442</v>
          </cell>
          <cell r="Y270">
            <v>13297806.331137545</v>
          </cell>
          <cell r="Z270" t="str">
            <v xml:space="preserve"> </v>
          </cell>
          <cell r="AA270">
            <v>114.64788899504148</v>
          </cell>
          <cell r="AB270">
            <v>6.3524016651590642</v>
          </cell>
        </row>
        <row r="271">
          <cell r="A271">
            <v>4011</v>
          </cell>
          <cell r="C271" t="str">
            <v>Prispevki za zdravstveno zavarovanje</v>
          </cell>
          <cell r="D271">
            <v>6867175.2116</v>
          </cell>
          <cell r="E271">
            <v>6652055</v>
          </cell>
          <cell r="F271">
            <v>215120.21160000004</v>
          </cell>
          <cell r="G271">
            <v>112.2681395992068</v>
          </cell>
          <cell r="H271">
            <v>3.0928738284727189</v>
          </cell>
          <cell r="I271">
            <v>627699.85</v>
          </cell>
          <cell r="J271">
            <v>650297.04460000002</v>
          </cell>
          <cell r="K271">
            <v>650297.04460000002</v>
          </cell>
          <cell r="N271">
            <v>650297.04460000002</v>
          </cell>
          <cell r="O271">
            <v>650297.04460000002</v>
          </cell>
          <cell r="P271">
            <v>650297.04460000002</v>
          </cell>
          <cell r="Q271">
            <v>3879185.0730000003</v>
          </cell>
          <cell r="R271">
            <v>650297.04460000002</v>
          </cell>
          <cell r="S271">
            <v>650297.04460000002</v>
          </cell>
          <cell r="T271">
            <v>650297.04460000002</v>
          </cell>
          <cell r="U271">
            <v>650297.04460000002</v>
          </cell>
          <cell r="V271">
            <v>667855.06480419997</v>
          </cell>
          <cell r="W271">
            <v>694569.26739636797</v>
          </cell>
          <cell r="Y271">
            <v>7842797.5836005677</v>
          </cell>
          <cell r="Z271" t="str">
            <v xml:space="preserve"> </v>
          </cell>
          <cell r="AA271">
            <v>114.20704062352378</v>
          </cell>
          <cell r="AB271">
            <v>5.943451413287363</v>
          </cell>
        </row>
        <row r="272">
          <cell r="A272">
            <v>4012</v>
          </cell>
          <cell r="C272" t="str">
            <v>Prispevki za zaposlovanje</v>
          </cell>
          <cell r="D272">
            <v>59757.850140000002</v>
          </cell>
          <cell r="E272">
            <v>57831</v>
          </cell>
          <cell r="F272">
            <v>1926.8501400000023</v>
          </cell>
          <cell r="G272">
            <v>112.15967215596434</v>
          </cell>
          <cell r="H272">
            <v>2.9932710339433726</v>
          </cell>
          <cell r="I272">
            <v>5458.04</v>
          </cell>
          <cell r="J272">
            <v>5654.5294400000002</v>
          </cell>
          <cell r="K272">
            <v>5654.5294400000002</v>
          </cell>
          <cell r="N272">
            <v>5654.5294400000002</v>
          </cell>
          <cell r="O272">
            <v>5654.5294400000002</v>
          </cell>
          <cell r="P272">
            <v>5654.5294400000002</v>
          </cell>
          <cell r="Q272">
            <v>33730.687199999993</v>
          </cell>
          <cell r="R272">
            <v>5654.5294400000002</v>
          </cell>
          <cell r="S272">
            <v>5654.5294400000002</v>
          </cell>
          <cell r="T272">
            <v>5654.5294400000002</v>
          </cell>
          <cell r="U272">
            <v>5654.5294400000002</v>
          </cell>
          <cell r="V272">
            <v>5807.20173488</v>
          </cell>
          <cell r="W272">
            <v>6039.4898042752002</v>
          </cell>
          <cell r="Y272">
            <v>68195.496499155182</v>
          </cell>
          <cell r="Z272" t="str">
            <v xml:space="preserve"> </v>
          </cell>
          <cell r="AA272">
            <v>114.11972877101093</v>
          </cell>
          <cell r="AB272">
            <v>5.8624571159655972</v>
          </cell>
        </row>
        <row r="273">
          <cell r="A273">
            <v>4013</v>
          </cell>
          <cell r="C273" t="str">
            <v>Prispevki za porodniško varstvo</v>
          </cell>
          <cell r="D273">
            <v>99635.531340000016</v>
          </cell>
          <cell r="E273">
            <v>96461</v>
          </cell>
          <cell r="F273">
            <v>3174.5313400000159</v>
          </cell>
          <cell r="G273">
            <v>112.27578326467618</v>
          </cell>
          <cell r="H273">
            <v>3.099892805028631</v>
          </cell>
          <cell r="I273">
            <v>9110.2000000000007</v>
          </cell>
          <cell r="J273">
            <v>9438.1672000000017</v>
          </cell>
          <cell r="K273">
            <v>9438.1672000000017</v>
          </cell>
          <cell r="N273">
            <v>9438.1672000000017</v>
          </cell>
          <cell r="O273">
            <v>9438.1672000000017</v>
          </cell>
          <cell r="P273">
            <v>9438.1672000000017</v>
          </cell>
          <cell r="Q273">
            <v>56301.036000000015</v>
          </cell>
          <cell r="R273">
            <v>9438.1672000000017</v>
          </cell>
          <cell r="S273">
            <v>9438.1672000000017</v>
          </cell>
          <cell r="T273">
            <v>9438.1672000000017</v>
          </cell>
          <cell r="U273">
            <v>9438.1672000000017</v>
          </cell>
          <cell r="V273">
            <v>9692.9977144000004</v>
          </cell>
          <cell r="W273">
            <v>10080.717622976001</v>
          </cell>
          <cell r="Y273">
            <v>113827.420137376</v>
          </cell>
          <cell r="Z273" t="str">
            <v xml:space="preserve"> </v>
          </cell>
          <cell r="AA273">
            <v>114.24380299528593</v>
          </cell>
          <cell r="AB273">
            <v>5.9775537989665395</v>
          </cell>
        </row>
        <row r="274">
          <cell r="D274" t="str">
            <v xml:space="preserve"> </v>
          </cell>
          <cell r="Q274" t="str">
            <v xml:space="preserve"> </v>
          </cell>
          <cell r="Y274" t="str">
            <v xml:space="preserve"> </v>
          </cell>
        </row>
        <row r="275">
          <cell r="A275">
            <v>402</v>
          </cell>
          <cell r="C275" t="str">
            <v xml:space="preserve">IZDATKI ZA BLAGO IN STORITVE </v>
          </cell>
          <cell r="D275">
            <v>109594691.19481999</v>
          </cell>
          <cell r="E275">
            <v>114628613</v>
          </cell>
          <cell r="F275">
            <v>-5033921.8051800132</v>
          </cell>
          <cell r="G275">
            <v>113.32628047284356</v>
          </cell>
          <cell r="H275">
            <v>4.0645367060087665</v>
          </cell>
          <cell r="I275">
            <v>2777447.1356437001</v>
          </cell>
          <cell r="J275">
            <v>5808321.4291027812</v>
          </cell>
          <cell r="K275">
            <v>11568755.798173703</v>
          </cell>
          <cell r="L275">
            <v>20154524.362920184</v>
          </cell>
          <cell r="N275">
            <v>11096679.464410823</v>
          </cell>
          <cell r="O275">
            <v>8777251.6106416397</v>
          </cell>
          <cell r="P275">
            <v>10512919.571862681</v>
          </cell>
          <cell r="Q275">
            <v>50541375.009835333</v>
          </cell>
          <cell r="R275">
            <v>9520093.6956651416</v>
          </cell>
          <cell r="S275">
            <v>8729228.0713686999</v>
          </cell>
          <cell r="T275">
            <v>8562253.0011744611</v>
          </cell>
          <cell r="U275">
            <v>11630883.603668841</v>
          </cell>
          <cell r="V275">
            <v>9142204.9876115024</v>
          </cell>
          <cell r="W275">
            <v>14226048.498865347</v>
          </cell>
          <cell r="X275">
            <v>6514195.534</v>
          </cell>
          <cell r="Y275">
            <v>118866282.40218933</v>
          </cell>
          <cell r="Z275" t="e">
            <v>#VALUE!</v>
          </cell>
          <cell r="AA275">
            <v>108.45989080884199</v>
          </cell>
          <cell r="AB275">
            <v>0.61214360746011209</v>
          </cell>
        </row>
        <row r="276">
          <cell r="C276" t="str">
            <v xml:space="preserve">                                 - dinamizirani sprejeti proračun</v>
          </cell>
          <cell r="D276">
            <v>49386614</v>
          </cell>
          <cell r="I276">
            <v>2312039</v>
          </cell>
          <cell r="J276">
            <v>2312039</v>
          </cell>
          <cell r="K276">
            <v>2312039</v>
          </cell>
          <cell r="N276">
            <v>2312039</v>
          </cell>
          <cell r="O276">
            <v>2312039</v>
          </cell>
          <cell r="P276">
            <v>2312039</v>
          </cell>
          <cell r="Q276">
            <v>13872234</v>
          </cell>
          <cell r="R276">
            <v>2312039</v>
          </cell>
          <cell r="S276">
            <v>2312039</v>
          </cell>
          <cell r="T276">
            <v>2312039</v>
          </cell>
          <cell r="U276">
            <v>2312039</v>
          </cell>
          <cell r="V276">
            <v>10027791</v>
          </cell>
          <cell r="W276">
            <v>16367871</v>
          </cell>
          <cell r="X276">
            <v>7586314</v>
          </cell>
          <cell r="Y276">
            <v>57102366</v>
          </cell>
        </row>
        <row r="277">
          <cell r="V277" t="str">
            <v xml:space="preserve"> </v>
          </cell>
        </row>
        <row r="278">
          <cell r="A278">
            <v>4020</v>
          </cell>
          <cell r="C278" t="str">
            <v>Pisarniški in splošni material in storitve</v>
          </cell>
          <cell r="D278">
            <v>18145112.736809999</v>
          </cell>
          <cell r="E278">
            <v>16756828</v>
          </cell>
          <cell r="F278">
            <v>1388284.7368099988</v>
          </cell>
          <cell r="G278">
            <v>124.35729064661246</v>
          </cell>
          <cell r="H278">
            <v>14.194022632334665</v>
          </cell>
          <cell r="I278">
            <v>173513.73673788004</v>
          </cell>
          <cell r="J278">
            <v>698154.99899992009</v>
          </cell>
          <cell r="K278">
            <v>1519758.0049698206</v>
          </cell>
          <cell r="L278">
            <v>2391426.740707621</v>
          </cell>
          <cell r="N278">
            <v>1488041.2803687202</v>
          </cell>
          <cell r="O278">
            <v>1529666.0425169196</v>
          </cell>
          <cell r="P278">
            <v>1742124.4092544608</v>
          </cell>
          <cell r="Q278">
            <v>7151258.4728477215</v>
          </cell>
          <cell r="R278">
            <v>1690926.9748740604</v>
          </cell>
          <cell r="S278">
            <v>1432199.9367845403</v>
          </cell>
          <cell r="T278">
            <v>1310084.5367486798</v>
          </cell>
          <cell r="U278">
            <v>1829606.2362562597</v>
          </cell>
          <cell r="V278">
            <v>1403155.3727699202</v>
          </cell>
          <cell r="W278">
            <v>2479400</v>
          </cell>
          <cell r="X278">
            <v>2263800</v>
          </cell>
          <cell r="Y278">
            <v>19560431.530281182</v>
          </cell>
          <cell r="Z278" t="str">
            <v xml:space="preserve"> </v>
          </cell>
          <cell r="AA278">
            <v>107.8</v>
          </cell>
          <cell r="AB278">
            <v>0</v>
          </cell>
        </row>
        <row r="279">
          <cell r="C279" t="str">
            <v xml:space="preserve">                                 - dinamizirani sprejeti proračun</v>
          </cell>
          <cell r="D279">
            <v>5624183</v>
          </cell>
          <cell r="I279">
            <v>180059</v>
          </cell>
          <cell r="J279">
            <v>180059</v>
          </cell>
          <cell r="K279">
            <v>180059</v>
          </cell>
          <cell r="N279">
            <v>180059</v>
          </cell>
          <cell r="O279">
            <v>180059</v>
          </cell>
          <cell r="P279">
            <v>180059</v>
          </cell>
          <cell r="Q279">
            <v>1080354</v>
          </cell>
          <cell r="R279">
            <v>180059</v>
          </cell>
          <cell r="S279">
            <v>180059</v>
          </cell>
          <cell r="T279">
            <v>180059</v>
          </cell>
          <cell r="U279">
            <v>180059</v>
          </cell>
          <cell r="V279">
            <v>1582137</v>
          </cell>
          <cell r="W279">
            <v>2253461</v>
          </cell>
          <cell r="X279">
            <v>1390073</v>
          </cell>
          <cell r="Y279">
            <v>7026261</v>
          </cell>
        </row>
        <row r="280">
          <cell r="A280">
            <v>402000</v>
          </cell>
          <cell r="C280" t="str">
            <v>Pisarniški material in storitve</v>
          </cell>
          <cell r="D280">
            <v>2528251.3831989914</v>
          </cell>
          <cell r="G280">
            <v>116.59240998505436</v>
          </cell>
          <cell r="H280">
            <v>7.0637373600131781</v>
          </cell>
          <cell r="I280">
            <v>59453.920302700011</v>
          </cell>
          <cell r="J280">
            <v>126822.51029909999</v>
          </cell>
          <cell r="K280">
            <v>235299.31766880027</v>
          </cell>
          <cell r="N280">
            <v>224108.13858663983</v>
          </cell>
          <cell r="O280">
            <v>201653.74851621999</v>
          </cell>
          <cell r="P280">
            <v>273376.51116622024</v>
          </cell>
          <cell r="Q280">
            <v>1120714.1465396804</v>
          </cell>
          <cell r="R280">
            <v>252519.58895393982</v>
          </cell>
          <cell r="S280">
            <v>179571.81462527989</v>
          </cell>
          <cell r="T280">
            <v>144463.40021652001</v>
          </cell>
          <cell r="U280">
            <v>194405.57421669993</v>
          </cell>
          <cell r="V280">
            <v>190344.27239828015</v>
          </cell>
          <cell r="W280">
            <v>336341.64693583176</v>
          </cell>
          <cell r="X280">
            <v>307094.54720228113</v>
          </cell>
          <cell r="Y280">
            <v>2725454.9910885133</v>
          </cell>
          <cell r="AA280" t="str">
            <v xml:space="preserve"> </v>
          </cell>
          <cell r="AB280" t="str">
            <v xml:space="preserve"> </v>
          </cell>
        </row>
        <row r="281">
          <cell r="A281">
            <v>402001</v>
          </cell>
          <cell r="C281" t="str">
            <v>Čistilni material in storitve</v>
          </cell>
          <cell r="D281">
            <v>1616727.9324618867</v>
          </cell>
          <cell r="G281">
            <v>113.93469645982263</v>
          </cell>
          <cell r="H281">
            <v>4.6232290723807239</v>
          </cell>
          <cell r="I281">
            <v>37794.810394880005</v>
          </cell>
          <cell r="J281">
            <v>71983.86957915996</v>
          </cell>
          <cell r="K281">
            <v>115269.86982896004</v>
          </cell>
          <cell r="N281">
            <v>140666.49357221994</v>
          </cell>
          <cell r="O281">
            <v>141364.33100790001</v>
          </cell>
          <cell r="P281">
            <v>130226.69345840001</v>
          </cell>
          <cell r="Q281">
            <v>637306.06784151995</v>
          </cell>
          <cell r="R281">
            <v>127093.71324803999</v>
          </cell>
          <cell r="S281">
            <v>144959.27952659997</v>
          </cell>
          <cell r="T281">
            <v>117825.38433666</v>
          </cell>
          <cell r="U281">
            <v>153443.86013725991</v>
          </cell>
          <cell r="V281">
            <v>128346.00103247994</v>
          </cell>
          <cell r="W281">
            <v>226789.62083275325</v>
          </cell>
          <cell r="X281">
            <v>207068.78423860081</v>
          </cell>
          <cell r="Y281">
            <v>1742832.7111939138</v>
          </cell>
          <cell r="AA281" t="str">
            <v xml:space="preserve"> </v>
          </cell>
          <cell r="AB281" t="str">
            <v xml:space="preserve"> </v>
          </cell>
        </row>
        <row r="282">
          <cell r="A282">
            <v>402002</v>
          </cell>
          <cell r="C282" t="str">
            <v>Storitve varovanja zgradb in prostorov</v>
          </cell>
          <cell r="D282">
            <v>741136.06941092224</v>
          </cell>
          <cell r="G282">
            <v>167.10012814107537</v>
          </cell>
          <cell r="H282">
            <v>53.443643839371333</v>
          </cell>
          <cell r="I282">
            <v>7919.0086975999993</v>
          </cell>
          <cell r="J282">
            <v>29847.8468288</v>
          </cell>
          <cell r="K282">
            <v>63253.998875760029</v>
          </cell>
          <cell r="N282">
            <v>40795.332681179978</v>
          </cell>
          <cell r="O282">
            <v>51392.895410780009</v>
          </cell>
          <cell r="P282">
            <v>134553.87106238006</v>
          </cell>
          <cell r="Q282">
            <v>327762.95355650008</v>
          </cell>
          <cell r="R282">
            <v>53927.764612260027</v>
          </cell>
          <cell r="S282">
            <v>65557.465276380011</v>
          </cell>
          <cell r="T282">
            <v>49017.664351040017</v>
          </cell>
          <cell r="U282">
            <v>79920.008850220038</v>
          </cell>
          <cell r="V282">
            <v>50853.753944840013</v>
          </cell>
          <cell r="W282">
            <v>89859.469576724616</v>
          </cell>
          <cell r="X282">
            <v>82045.602657009411</v>
          </cell>
          <cell r="Y282">
            <v>798944.68282497418</v>
          </cell>
        </row>
        <row r="283">
          <cell r="A283">
            <v>402003</v>
          </cell>
          <cell r="C283" t="str">
            <v>Založniške in tiskarske storitve</v>
          </cell>
          <cell r="D283">
            <v>1033417.5239765962</v>
          </cell>
          <cell r="G283">
            <v>138.35171827952433</v>
          </cell>
          <cell r="H283">
            <v>27.04473671214356</v>
          </cell>
          <cell r="I283">
            <v>6979.1205591799999</v>
          </cell>
          <cell r="J283">
            <v>45339.97451367999</v>
          </cell>
          <cell r="K283">
            <v>97820.352939539967</v>
          </cell>
          <cell r="N283">
            <v>69687.324865620001</v>
          </cell>
          <cell r="O283">
            <v>115195.16848224001</v>
          </cell>
          <cell r="P283">
            <v>63953.505357280002</v>
          </cell>
          <cell r="Q283">
            <v>398975.44671753998</v>
          </cell>
          <cell r="R283">
            <v>84193.144815780048</v>
          </cell>
          <cell r="S283">
            <v>66414.858138860029</v>
          </cell>
          <cell r="T283">
            <v>67965.203749520006</v>
          </cell>
          <cell r="U283">
            <v>78209.482130780001</v>
          </cell>
          <cell r="V283">
            <v>95486.20065446003</v>
          </cell>
          <cell r="W283">
            <v>168725.78083445691</v>
          </cell>
          <cell r="X283">
            <v>154053.97380537368</v>
          </cell>
          <cell r="Y283">
            <v>1114024.0908467707</v>
          </cell>
        </row>
        <row r="284">
          <cell r="A284">
            <v>402004</v>
          </cell>
          <cell r="C284" t="str">
            <v>Časopisi, revije, knjige in strokovna literatura</v>
          </cell>
          <cell r="D284">
            <v>1284456.3087794862</v>
          </cell>
          <cell r="G284">
            <v>118.40842338915031</v>
          </cell>
          <cell r="H284">
            <v>8.7313346089534605</v>
          </cell>
          <cell r="I284">
            <v>28237.932328760013</v>
          </cell>
          <cell r="J284">
            <v>71733.65905243998</v>
          </cell>
          <cell r="K284">
            <v>163231.85677876015</v>
          </cell>
          <cell r="N284">
            <v>164766.32395608001</v>
          </cell>
          <cell r="O284">
            <v>84754.330476199932</v>
          </cell>
          <cell r="P284">
            <v>108022.58144061991</v>
          </cell>
          <cell r="Q284">
            <v>620746.68403285998</v>
          </cell>
          <cell r="R284">
            <v>94544.201533320025</v>
          </cell>
          <cell r="S284">
            <v>101382.85765761993</v>
          </cell>
          <cell r="T284">
            <v>63618.043593719944</v>
          </cell>
          <cell r="U284">
            <v>89260.343278259868</v>
          </cell>
          <cell r="V284">
            <v>94761.564052539907</v>
          </cell>
          <cell r="W284">
            <v>167445.33532880057</v>
          </cell>
          <cell r="X284">
            <v>152884.87138716577</v>
          </cell>
          <cell r="Y284">
            <v>1384643.9008642859</v>
          </cell>
        </row>
        <row r="285">
          <cell r="A285">
            <v>402005</v>
          </cell>
          <cell r="C285" t="str">
            <v>Stroški prevajalskih storitev</v>
          </cell>
          <cell r="D285">
            <v>401394.87487832911</v>
          </cell>
          <cell r="G285">
            <v>125.66024285501753</v>
          </cell>
          <cell r="H285">
            <v>15.390489306719488</v>
          </cell>
          <cell r="I285">
            <v>1319.6159130000003</v>
          </cell>
          <cell r="J285">
            <v>16465.852346019994</v>
          </cell>
          <cell r="K285">
            <v>29295.631260280017</v>
          </cell>
          <cell r="N285">
            <v>33193.965555519993</v>
          </cell>
          <cell r="O285">
            <v>32170.524159620003</v>
          </cell>
          <cell r="P285">
            <v>31677.989678720016</v>
          </cell>
          <cell r="Q285">
            <v>144123.57891316005</v>
          </cell>
          <cell r="R285">
            <v>40432.783936160013</v>
          </cell>
          <cell r="S285">
            <v>38392.55799917999</v>
          </cell>
          <cell r="T285">
            <v>26466.408952059999</v>
          </cell>
          <cell r="U285">
            <v>25990.336522919999</v>
          </cell>
          <cell r="V285">
            <v>35909.662357800007</v>
          </cell>
          <cell r="W285">
            <v>63452.999274178452</v>
          </cell>
          <cell r="X285">
            <v>57935.347163380327</v>
          </cell>
          <cell r="Y285">
            <v>432703.6751188389</v>
          </cell>
        </row>
        <row r="286">
          <cell r="A286">
            <v>402006</v>
          </cell>
          <cell r="C286" t="str">
            <v>Stroški oglaševalskih storitev</v>
          </cell>
          <cell r="D286">
            <v>1198077.8480822302</v>
          </cell>
          <cell r="G286">
            <v>178.68152501551577</v>
          </cell>
          <cell r="H286">
            <v>64.078535367783076</v>
          </cell>
          <cell r="I286">
            <v>2703.1929293600001</v>
          </cell>
          <cell r="J286">
            <v>29326.823492120006</v>
          </cell>
          <cell r="K286">
            <v>47535.417725179985</v>
          </cell>
          <cell r="N286">
            <v>165771.96144894007</v>
          </cell>
          <cell r="O286">
            <v>79518.65628784</v>
          </cell>
          <cell r="P286">
            <v>73918.999840839984</v>
          </cell>
          <cell r="Q286">
            <v>398775.05172428006</v>
          </cell>
          <cell r="R286">
            <v>108451.84477050001</v>
          </cell>
          <cell r="S286">
            <v>74164.967618280032</v>
          </cell>
          <cell r="T286">
            <v>56066.111855599986</v>
          </cell>
          <cell r="U286">
            <v>98740.019943179941</v>
          </cell>
          <cell r="V286">
            <v>126776.6212189401</v>
          </cell>
          <cell r="W286">
            <v>224016.49934870168</v>
          </cell>
          <cell r="X286">
            <v>204536.80375316238</v>
          </cell>
          <cell r="Y286">
            <v>1291527.9202326443</v>
          </cell>
        </row>
        <row r="287">
          <cell r="A287">
            <v>402007</v>
          </cell>
          <cell r="C287" t="str">
            <v>Računalniške storitve</v>
          </cell>
          <cell r="D287">
            <v>1965453.1562450489</v>
          </cell>
          <cell r="G287">
            <v>129.59442947799673</v>
          </cell>
          <cell r="H287">
            <v>19.003149199262353</v>
          </cell>
          <cell r="I287">
            <v>6075.8069449000004</v>
          </cell>
          <cell r="J287">
            <v>44458.930622260021</v>
          </cell>
          <cell r="K287">
            <v>169374.35620952011</v>
          </cell>
          <cell r="N287">
            <v>95598.02561539998</v>
          </cell>
          <cell r="O287">
            <v>143315.08617888004</v>
          </cell>
          <cell r="P287">
            <v>307046.97130646004</v>
          </cell>
          <cell r="Q287">
            <v>765869.17687742016</v>
          </cell>
          <cell r="R287">
            <v>215458.24805582003</v>
          </cell>
          <cell r="S287">
            <v>181265.67002082005</v>
          </cell>
          <cell r="T287">
            <v>110430.861156</v>
          </cell>
          <cell r="U287">
            <v>169610.86944185992</v>
          </cell>
          <cell r="V287">
            <v>154352.70372983997</v>
          </cell>
          <cell r="W287">
            <v>272743.91778316488</v>
          </cell>
          <cell r="X287">
            <v>249027.05536723748</v>
          </cell>
          <cell r="Y287">
            <v>2118758.5024321624</v>
          </cell>
        </row>
        <row r="288">
          <cell r="A288">
            <v>402008</v>
          </cell>
          <cell r="C288" t="str">
            <v>Računovodske, knjigovodske in revizorske storitve</v>
          </cell>
          <cell r="D288">
            <v>261654.0747510611</v>
          </cell>
          <cell r="G288">
            <v>385.14174551448639</v>
          </cell>
          <cell r="H288">
            <v>253.66551470568078</v>
          </cell>
          <cell r="I288">
            <v>0</v>
          </cell>
          <cell r="J288">
            <v>9049.1748100600016</v>
          </cell>
          <cell r="K288">
            <v>8213.682886640001</v>
          </cell>
          <cell r="N288">
            <v>24926.427470559993</v>
          </cell>
          <cell r="O288">
            <v>15464.236806480001</v>
          </cell>
          <cell r="P288">
            <v>6972.4506713400015</v>
          </cell>
          <cell r="Q288">
            <v>64625.972645080001</v>
          </cell>
          <cell r="R288">
            <v>87057.002132100024</v>
          </cell>
          <cell r="S288">
            <v>9505.9332090800017</v>
          </cell>
          <cell r="T288">
            <v>9961.1026576600034</v>
          </cell>
          <cell r="U288">
            <v>74783.342655560031</v>
          </cell>
          <cell r="V288">
            <v>8248.0811336000024</v>
          </cell>
          <cell r="W288">
            <v>14574.503123112898</v>
          </cell>
          <cell r="X288">
            <v>13307.155025450907</v>
          </cell>
          <cell r="Y288">
            <v>282063.0925816439</v>
          </cell>
        </row>
        <row r="289">
          <cell r="A289">
            <v>402009</v>
          </cell>
          <cell r="C289" t="str">
            <v>Izdatki za reprezentanco</v>
          </cell>
          <cell r="D289">
            <v>799912.14898176456</v>
          </cell>
          <cell r="G289">
            <v>99.927265060580282</v>
          </cell>
          <cell r="H289">
            <v>-8.2394260233422614</v>
          </cell>
          <cell r="I289">
            <v>9883.1767865599995</v>
          </cell>
          <cell r="J289">
            <v>55393.478674380014</v>
          </cell>
          <cell r="K289">
            <v>74234.923738360041</v>
          </cell>
          <cell r="N289">
            <v>62091.462439160045</v>
          </cell>
          <cell r="O289">
            <v>68293.203995939941</v>
          </cell>
          <cell r="P289">
            <v>53589.815881140006</v>
          </cell>
          <cell r="Q289">
            <v>323486.06151554006</v>
          </cell>
          <cell r="R289">
            <v>71496.648269199955</v>
          </cell>
          <cell r="S289">
            <v>45692.772985860058</v>
          </cell>
          <cell r="T289">
            <v>38446.28229595998</v>
          </cell>
          <cell r="U289">
            <v>63878.421201979974</v>
          </cell>
          <cell r="V289">
            <v>72894.366489560023</v>
          </cell>
          <cell r="W289">
            <v>128805.61610039938</v>
          </cell>
          <cell r="X289">
            <v>117605.12774384291</v>
          </cell>
          <cell r="Y289">
            <v>862305.29660234239</v>
          </cell>
        </row>
        <row r="290">
          <cell r="A290">
            <v>402010</v>
          </cell>
          <cell r="C290" t="str">
            <v>Hrana, storitve menz in restavracij</v>
          </cell>
          <cell r="D290">
            <v>2281135.0012246491</v>
          </cell>
          <cell r="G290">
            <v>100.64557220800987</v>
          </cell>
          <cell r="H290">
            <v>-7.5798235004500754</v>
          </cell>
          <cell r="I290">
            <v>-23076.359601679997</v>
          </cell>
          <cell r="J290">
            <v>34882.070855940015</v>
          </cell>
          <cell r="K290">
            <v>243608.20157057999</v>
          </cell>
          <cell r="N290">
            <v>223274.51621706001</v>
          </cell>
          <cell r="O290">
            <v>193742.90979735999</v>
          </cell>
          <cell r="P290">
            <v>216360.17634308003</v>
          </cell>
          <cell r="Q290">
            <v>888791.51518233994</v>
          </cell>
          <cell r="R290">
            <v>240162.82934643998</v>
          </cell>
          <cell r="S290">
            <v>237639.80564016002</v>
          </cell>
          <cell r="T290">
            <v>196460.08192888001</v>
          </cell>
          <cell r="U290">
            <v>183111.18806134001</v>
          </cell>
          <cell r="V290">
            <v>162747.96269424006</v>
          </cell>
          <cell r="W290">
            <v>287578.48669853958</v>
          </cell>
          <cell r="X290">
            <v>262571.66176823177</v>
          </cell>
          <cell r="Y290">
            <v>2459063.5313201714</v>
          </cell>
        </row>
        <row r="291">
          <cell r="A291">
            <v>402099</v>
          </cell>
          <cell r="C291" t="str">
            <v>Drugi splošni materiali in storitve</v>
          </cell>
          <cell r="D291">
            <v>4033496.4148190357</v>
          </cell>
          <cell r="G291">
            <v>130.66378666835675</v>
          </cell>
          <cell r="H291">
            <v>19.985111724845495</v>
          </cell>
          <cell r="I291">
            <v>36223.511482620001</v>
          </cell>
          <cell r="J291">
            <v>162850.80792596014</v>
          </cell>
          <cell r="K291">
            <v>272620.39548744011</v>
          </cell>
          <cell r="N291">
            <v>243161.3079603402</v>
          </cell>
          <cell r="O291">
            <v>402800.95139745972</v>
          </cell>
          <cell r="P291">
            <v>342424.84304798028</v>
          </cell>
          <cell r="Q291">
            <v>1460081.8173018005</v>
          </cell>
          <cell r="R291">
            <v>315589.20520050026</v>
          </cell>
          <cell r="S291">
            <v>287651.95408642024</v>
          </cell>
          <cell r="T291">
            <v>429363.99165505974</v>
          </cell>
          <cell r="U291">
            <v>618252.78981620003</v>
          </cell>
          <cell r="V291">
            <v>282434.18306334002</v>
          </cell>
          <cell r="W291">
            <v>499066.12416333624</v>
          </cell>
          <cell r="X291">
            <v>455669.06988826348</v>
          </cell>
          <cell r="Y291">
            <v>4348109.1351749199</v>
          </cell>
        </row>
        <row r="292">
          <cell r="Q292" t="str">
            <v xml:space="preserve"> </v>
          </cell>
        </row>
        <row r="293">
          <cell r="A293">
            <v>4021</v>
          </cell>
          <cell r="C293" t="str">
            <v>Posebni materiali in storitve</v>
          </cell>
          <cell r="D293">
            <v>16215189.584850002</v>
          </cell>
          <cell r="E293">
            <v>18708494</v>
          </cell>
          <cell r="F293">
            <v>-2493304.4151499979</v>
          </cell>
          <cell r="G293">
            <v>99.408707003780876</v>
          </cell>
          <cell r="H293">
            <v>-8.7156042205868971</v>
          </cell>
          <cell r="I293">
            <v>672791.96791422018</v>
          </cell>
          <cell r="J293">
            <v>475800.37698578002</v>
          </cell>
          <cell r="K293">
            <v>1300983.0387292202</v>
          </cell>
          <cell r="L293">
            <v>2449575.3836292205</v>
          </cell>
          <cell r="N293">
            <v>2421270.36289754</v>
          </cell>
          <cell r="O293">
            <v>643003.75192746008</v>
          </cell>
          <cell r="P293">
            <v>1566642.4473530594</v>
          </cell>
          <cell r="Q293">
            <v>7080491.94580728</v>
          </cell>
          <cell r="R293">
            <v>1068981.8027919801</v>
          </cell>
          <cell r="S293">
            <v>710897.65513998002</v>
          </cell>
          <cell r="T293">
            <v>816784.05379955994</v>
          </cell>
          <cell r="U293">
            <v>3001746.2595843798</v>
          </cell>
          <cell r="V293">
            <v>684069.9193451202</v>
          </cell>
          <cell r="W293">
            <v>3557400</v>
          </cell>
          <cell r="X293">
            <v>559602.7359999998</v>
          </cell>
          <cell r="Y293">
            <v>17479974.3724683</v>
          </cell>
          <cell r="Z293" t="str">
            <v xml:space="preserve"> </v>
          </cell>
          <cell r="AA293">
            <v>107.8</v>
          </cell>
          <cell r="AB293">
            <v>0</v>
          </cell>
        </row>
        <row r="294">
          <cell r="C294" t="str">
            <v xml:space="preserve">                                 - dinamizirani sprejeti proračun</v>
          </cell>
          <cell r="D294">
            <v>9744302</v>
          </cell>
          <cell r="I294">
            <v>530629</v>
          </cell>
          <cell r="J294">
            <v>530629</v>
          </cell>
          <cell r="K294">
            <v>530629</v>
          </cell>
          <cell r="N294">
            <v>530629</v>
          </cell>
          <cell r="O294">
            <v>530629</v>
          </cell>
          <cell r="P294">
            <v>530629</v>
          </cell>
          <cell r="Q294">
            <v>3183774</v>
          </cell>
          <cell r="R294">
            <v>530629</v>
          </cell>
          <cell r="S294">
            <v>530629</v>
          </cell>
          <cell r="T294">
            <v>530629</v>
          </cell>
          <cell r="U294">
            <v>530629</v>
          </cell>
          <cell r="V294">
            <v>1242384</v>
          </cell>
          <cell r="W294">
            <v>3446121</v>
          </cell>
          <cell r="X294">
            <v>461262</v>
          </cell>
          <cell r="Y294">
            <v>10456057</v>
          </cell>
        </row>
        <row r="295">
          <cell r="A295">
            <v>402100</v>
          </cell>
          <cell r="C295" t="str">
            <v>Uniforme in službena obleka</v>
          </cell>
          <cell r="D295">
            <v>895902.36870982812</v>
          </cell>
          <cell r="G295">
            <v>98.796428075628043</v>
          </cell>
          <cell r="H295">
            <v>-9.2778438240330274</v>
          </cell>
          <cell r="I295">
            <v>0</v>
          </cell>
          <cell r="J295">
            <v>54098.624205780019</v>
          </cell>
          <cell r="K295">
            <v>38576.662504380001</v>
          </cell>
          <cell r="N295">
            <v>33244.945663159997</v>
          </cell>
          <cell r="O295">
            <v>11050.323279380002</v>
          </cell>
          <cell r="P295">
            <v>15694.33083988</v>
          </cell>
          <cell r="Q295">
            <v>152664.88649258006</v>
          </cell>
          <cell r="R295">
            <v>63654.892242479997</v>
          </cell>
          <cell r="S295">
            <v>103294.43143096002</v>
          </cell>
          <cell r="T295">
            <v>146909.46167589998</v>
          </cell>
          <cell r="U295">
            <v>99264.701214140019</v>
          </cell>
          <cell r="V295">
            <v>136486.14228480001</v>
          </cell>
          <cell r="W295">
            <v>165462.37002947621</v>
          </cell>
          <cell r="X295">
            <v>98045.868098858555</v>
          </cell>
          <cell r="Y295">
            <v>965782.75346919475</v>
          </cell>
          <cell r="AA295" t="str">
            <v xml:space="preserve"> </v>
          </cell>
          <cell r="AB295" t="str">
            <v xml:space="preserve"> </v>
          </cell>
        </row>
        <row r="296">
          <cell r="A296">
            <v>402101</v>
          </cell>
          <cell r="C296" t="str">
            <v>Knjige</v>
          </cell>
          <cell r="D296">
            <v>88871.519210105733</v>
          </cell>
          <cell r="G296">
            <v>26.031887861813868</v>
          </cell>
          <cell r="H296">
            <v>-76.095603432677805</v>
          </cell>
          <cell r="I296">
            <v>355.05797096000003</v>
          </cell>
          <cell r="J296">
            <v>5432.7698440400009</v>
          </cell>
          <cell r="K296">
            <v>16806.508355560003</v>
          </cell>
          <cell r="N296">
            <v>2525.6257826800006</v>
          </cell>
          <cell r="O296">
            <v>20351.189809720003</v>
          </cell>
          <cell r="P296">
            <v>4484.4133041400009</v>
          </cell>
          <cell r="Q296">
            <v>49955.565067100004</v>
          </cell>
          <cell r="R296">
            <v>5899.8664031999997</v>
          </cell>
          <cell r="S296">
            <v>2831.5610292199999</v>
          </cell>
          <cell r="T296">
            <v>22269.942092860005</v>
          </cell>
          <cell r="U296">
            <v>4975.9407174399994</v>
          </cell>
          <cell r="V296">
            <v>3368.0552505600003</v>
          </cell>
          <cell r="W296">
            <v>4083.0988026975842</v>
          </cell>
          <cell r="X296">
            <v>2419.4683454164106</v>
          </cell>
          <cell r="Y296">
            <v>95803.497708494004</v>
          </cell>
          <cell r="AA296" t="str">
            <v xml:space="preserve"> </v>
          </cell>
          <cell r="AB296" t="str">
            <v xml:space="preserve"> </v>
          </cell>
        </row>
        <row r="297">
          <cell r="A297">
            <v>402102</v>
          </cell>
          <cell r="C297" t="str">
            <v>Zdravila, ortopedski pripomočki in sanitetni material</v>
          </cell>
          <cell r="D297">
            <v>241782.30612103533</v>
          </cell>
          <cell r="G297">
            <v>113.31576886135343</v>
          </cell>
          <cell r="H297">
            <v>4.0548841702051703</v>
          </cell>
          <cell r="I297">
            <v>3229.2238886600007</v>
          </cell>
          <cell r="J297">
            <v>18986.168094739998</v>
          </cell>
          <cell r="K297">
            <v>50293.398538460009</v>
          </cell>
          <cell r="N297">
            <v>21151.354670600002</v>
          </cell>
          <cell r="O297">
            <v>8816.7148146</v>
          </cell>
          <cell r="P297">
            <v>24279.463226479995</v>
          </cell>
          <cell r="Q297">
            <v>126756.32323354</v>
          </cell>
          <cell r="R297">
            <v>22826.096619480006</v>
          </cell>
          <cell r="S297">
            <v>22758.753851679998</v>
          </cell>
          <cell r="T297">
            <v>36573.508804140001</v>
          </cell>
          <cell r="U297">
            <v>14856.02505618</v>
          </cell>
          <cell r="V297">
            <v>12580.997934120003</v>
          </cell>
          <cell r="W297">
            <v>15251.964050472467</v>
          </cell>
          <cell r="X297">
            <v>9037.6564488636322</v>
          </cell>
          <cell r="Y297">
            <v>260641.32599847607</v>
          </cell>
          <cell r="AA297" t="str">
            <v xml:space="preserve"> </v>
          </cell>
          <cell r="AB297" t="str">
            <v xml:space="preserve"> </v>
          </cell>
        </row>
        <row r="298">
          <cell r="A298">
            <v>402103</v>
          </cell>
          <cell r="C298" t="str">
            <v>Kmetijski vložki</v>
          </cell>
          <cell r="D298">
            <v>3387.3539784705149</v>
          </cell>
          <cell r="G298">
            <v>110.92618725267151</v>
          </cell>
          <cell r="H298">
            <v>1.8605943550702477</v>
          </cell>
          <cell r="I298">
            <v>0</v>
          </cell>
          <cell r="J298">
            <v>0</v>
          </cell>
          <cell r="K298">
            <v>31.749795000000002</v>
          </cell>
          <cell r="N298">
            <v>134.40917952000004</v>
          </cell>
          <cell r="O298">
            <v>292.25614880000001</v>
          </cell>
          <cell r="P298">
            <v>340.40794018000003</v>
          </cell>
          <cell r="Q298">
            <v>798.82306349999999</v>
          </cell>
          <cell r="R298">
            <v>965.11116085999993</v>
          </cell>
          <cell r="S298">
            <v>1089.0526369800002</v>
          </cell>
          <cell r="T298">
            <v>145.85347546000003</v>
          </cell>
          <cell r="U298">
            <v>98.405122199999994</v>
          </cell>
          <cell r="V298">
            <v>189.14588000000003</v>
          </cell>
          <cell r="W298">
            <v>229.30185484183249</v>
          </cell>
          <cell r="X298">
            <v>135.87439494938252</v>
          </cell>
          <cell r="Y298">
            <v>3651.5675887912153</v>
          </cell>
          <cell r="AA298" t="str">
            <v xml:space="preserve"> </v>
          </cell>
          <cell r="AB298" t="str">
            <v xml:space="preserve"> </v>
          </cell>
        </row>
        <row r="299">
          <cell r="A299">
            <v>402104</v>
          </cell>
          <cell r="C299" t="str">
            <v>Material in oprema za vojsko</v>
          </cell>
          <cell r="D299">
            <v>10839245.646749999</v>
          </cell>
          <cell r="E299" t="str">
            <v xml:space="preserve"> </v>
          </cell>
          <cell r="G299">
            <v>115.47845224978978</v>
          </cell>
          <cell r="H299">
            <v>6.0408193294672117</v>
          </cell>
          <cell r="I299">
            <v>584177.89948826015</v>
          </cell>
          <cell r="J299">
            <v>102862.15626610001</v>
          </cell>
          <cell r="K299">
            <v>615949.41644697997</v>
          </cell>
          <cell r="N299">
            <v>1935259.7017754</v>
          </cell>
          <cell r="O299">
            <v>260441.65889126001</v>
          </cell>
          <cell r="P299">
            <v>1053197.8788546599</v>
          </cell>
          <cell r="Q299">
            <v>4551888.7117226599</v>
          </cell>
          <cell r="R299">
            <v>649819.30175778014</v>
          </cell>
          <cell r="S299">
            <v>255619.77644742001</v>
          </cell>
          <cell r="T299">
            <v>360445.96618184005</v>
          </cell>
          <cell r="U299">
            <v>2623202.4049508199</v>
          </cell>
          <cell r="V299">
            <v>152673.44613598002</v>
          </cell>
          <cell r="W299">
            <v>2913187.2</v>
          </cell>
          <cell r="X299">
            <v>177870</v>
          </cell>
          <cell r="Y299">
            <v>11684706.807196498</v>
          </cell>
          <cell r="Z299" t="str">
            <v xml:space="preserve"> </v>
          </cell>
          <cell r="AA299">
            <v>107.8</v>
          </cell>
          <cell r="AB299">
            <v>0</v>
          </cell>
        </row>
        <row r="300">
          <cell r="A300">
            <v>402105</v>
          </cell>
          <cell r="C300" t="str">
            <v>Material in specialna oprema za policijo</v>
          </cell>
          <cell r="D300">
            <v>71722.732923583229</v>
          </cell>
          <cell r="G300">
            <v>62.029936583754207</v>
          </cell>
          <cell r="H300">
            <v>-43.039544000225703</v>
          </cell>
          <cell r="I300">
            <v>1803.5240654199999</v>
          </cell>
          <cell r="J300">
            <v>2396.5669327600003</v>
          </cell>
          <cell r="K300">
            <v>1422.53480446</v>
          </cell>
          <cell r="N300">
            <v>11277.66079132</v>
          </cell>
          <cell r="O300">
            <v>8927.0536016200003</v>
          </cell>
          <cell r="P300">
            <v>2309.3550187400006</v>
          </cell>
          <cell r="Q300">
            <v>28136.69521432</v>
          </cell>
          <cell r="R300">
            <v>10638.6061243</v>
          </cell>
          <cell r="S300">
            <v>22006.540306520001</v>
          </cell>
          <cell r="T300">
            <v>2818.5161296600004</v>
          </cell>
          <cell r="U300">
            <v>2013.2860809600004</v>
          </cell>
          <cell r="V300">
            <v>3993.4571338200003</v>
          </cell>
          <cell r="W300">
            <v>4841.2745126474556</v>
          </cell>
          <cell r="X300">
            <v>2868.7305893952739</v>
          </cell>
          <cell r="Y300">
            <v>77317.106091622743</v>
          </cell>
        </row>
        <row r="301">
          <cell r="A301">
            <v>402106</v>
          </cell>
          <cell r="C301" t="str">
            <v>Materiali za kazensko poboljševalne domove</v>
          </cell>
          <cell r="D301">
            <v>5261.8112000000001</v>
          </cell>
          <cell r="G301">
            <v>835.46972183703122</v>
          </cell>
          <cell r="H301">
            <v>667.18982721490465</v>
          </cell>
          <cell r="I301">
            <v>0</v>
          </cell>
          <cell r="J301">
            <v>86.286774420000015</v>
          </cell>
          <cell r="K301">
            <v>39.652289599999996</v>
          </cell>
          <cell r="N301">
            <v>108.95179988000001</v>
          </cell>
          <cell r="O301">
            <v>82.174150520000012</v>
          </cell>
          <cell r="P301">
            <v>115.80588558000001</v>
          </cell>
          <cell r="Q301">
            <v>432.87090000000001</v>
          </cell>
          <cell r="R301">
            <v>2725.3874078200001</v>
          </cell>
          <cell r="S301">
            <v>2385.2434375000003</v>
          </cell>
          <cell r="T301">
            <v>50.530883480000007</v>
          </cell>
          <cell r="U301">
            <v>78.199844800000008</v>
          </cell>
          <cell r="V301">
            <v>0</v>
          </cell>
          <cell r="W301">
            <v>0</v>
          </cell>
          <cell r="X301">
            <v>0</v>
          </cell>
          <cell r="Y301">
            <v>5672.2324736</v>
          </cell>
        </row>
        <row r="302">
          <cell r="A302">
            <v>402107</v>
          </cell>
          <cell r="C302" t="str">
            <v>Laboratorijski materiali</v>
          </cell>
          <cell r="D302">
            <v>151832.3239989951</v>
          </cell>
          <cell r="G302">
            <v>402.13017895417727</v>
          </cell>
          <cell r="H302">
            <v>269.26554541246765</v>
          </cell>
          <cell r="I302">
            <v>0</v>
          </cell>
          <cell r="J302">
            <v>6461.4344949000015</v>
          </cell>
          <cell r="K302">
            <v>7395.2729620000009</v>
          </cell>
          <cell r="N302">
            <v>2485.2756821200005</v>
          </cell>
          <cell r="O302">
            <v>773.99253007999994</v>
          </cell>
          <cell r="P302">
            <v>6060.0073888200004</v>
          </cell>
          <cell r="Q302">
            <v>23175.983057920006</v>
          </cell>
          <cell r="R302">
            <v>2397.3869997000006</v>
          </cell>
          <cell r="S302">
            <v>3004.8050940600001</v>
          </cell>
          <cell r="T302">
            <v>2662.1947352000002</v>
          </cell>
          <cell r="U302">
            <v>5127.16167348</v>
          </cell>
          <cell r="V302">
            <v>43439.95710516</v>
          </cell>
          <cell r="W302">
            <v>52662.329935300884</v>
          </cell>
          <cell r="X302">
            <v>31205.426670095825</v>
          </cell>
          <cell r="Y302">
            <v>163675.24527091673</v>
          </cell>
        </row>
        <row r="303">
          <cell r="A303">
            <v>402108</v>
          </cell>
          <cell r="C303" t="str">
            <v>Drobno orodje in naprave</v>
          </cell>
          <cell r="D303">
            <v>64236.445833818827</v>
          </cell>
          <cell r="G303">
            <v>63.779518754924581</v>
          </cell>
          <cell r="H303">
            <v>-41.432948801722148</v>
          </cell>
          <cell r="I303">
            <v>665.83648824000011</v>
          </cell>
          <cell r="J303">
            <v>3178.738442880001</v>
          </cell>
          <cell r="K303">
            <v>3951.8520687800001</v>
          </cell>
          <cell r="N303">
            <v>5289.1467505800019</v>
          </cell>
          <cell r="O303">
            <v>4609.4688716999999</v>
          </cell>
          <cell r="P303">
            <v>4891.4480045199989</v>
          </cell>
          <cell r="Q303">
            <v>22586.490626700001</v>
          </cell>
          <cell r="R303">
            <v>4058.0282450400005</v>
          </cell>
          <cell r="S303">
            <v>5430.5000827000003</v>
          </cell>
          <cell r="T303">
            <v>10353.641405799997</v>
          </cell>
          <cell r="U303">
            <v>4748.6612019000004</v>
          </cell>
          <cell r="V303">
            <v>7530.5809671400002</v>
          </cell>
          <cell r="W303">
            <v>9129.335430419118</v>
          </cell>
          <cell r="X303">
            <v>5409.6506491575883</v>
          </cell>
          <cell r="Y303">
            <v>69246.888608856709</v>
          </cell>
        </row>
        <row r="304">
          <cell r="A304">
            <v>402109</v>
          </cell>
          <cell r="C304" t="str">
            <v>Zaračunljive tiskovine</v>
          </cell>
          <cell r="D304">
            <v>1180629.2275435897</v>
          </cell>
          <cell r="G304">
            <v>99.372724915552709</v>
          </cell>
          <cell r="H304">
            <v>-8.7486456239185486</v>
          </cell>
          <cell r="I304">
            <v>364.05579979999999</v>
          </cell>
          <cell r="J304">
            <v>1168.24477</v>
          </cell>
          <cell r="K304">
            <v>117176.15319871997</v>
          </cell>
          <cell r="N304">
            <v>133711.69423458003</v>
          </cell>
          <cell r="O304">
            <v>125435.09242263999</v>
          </cell>
          <cell r="P304">
            <v>125086.30629879996</v>
          </cell>
          <cell r="Q304">
            <v>502941.54672453995</v>
          </cell>
          <cell r="R304">
            <v>103506.96192298002</v>
          </cell>
          <cell r="S304">
            <v>136399.08886912002</v>
          </cell>
          <cell r="T304">
            <v>109441.42210078004</v>
          </cell>
          <cell r="U304">
            <v>109479.28992307997</v>
          </cell>
          <cell r="V304">
            <v>106102.40472062002</v>
          </cell>
          <cell r="W304">
            <v>128628.11606373332</v>
          </cell>
          <cell r="X304">
            <v>76219.476967136434</v>
          </cell>
          <cell r="Y304">
            <v>1272718.3072919899</v>
          </cell>
        </row>
        <row r="305">
          <cell r="A305">
            <v>402199</v>
          </cell>
          <cell r="C305" t="str">
            <v>Drugi posebni materiali in storitve</v>
          </cell>
          <cell r="D305">
            <v>2672317.8485805732</v>
          </cell>
          <cell r="G305">
            <v>66.511747929826626</v>
          </cell>
          <cell r="H305">
            <v>-38.924014756816696</v>
          </cell>
          <cell r="I305">
            <v>82196.370212880021</v>
          </cell>
          <cell r="J305">
            <v>281129.38716016</v>
          </cell>
          <cell r="K305">
            <v>449339.83776528022</v>
          </cell>
          <cell r="N305">
            <v>276081.59656770003</v>
          </cell>
          <cell r="O305">
            <v>202223.82740714005</v>
          </cell>
          <cell r="P305">
            <v>330183.03059125977</v>
          </cell>
          <cell r="Q305">
            <v>1621154.0497044201</v>
          </cell>
          <cell r="R305">
            <v>202490.16390833992</v>
          </cell>
          <cell r="S305">
            <v>156077.90195382002</v>
          </cell>
          <cell r="T305">
            <v>125113.01631443998</v>
          </cell>
          <cell r="U305">
            <v>137902.18379937997</v>
          </cell>
          <cell r="V305">
            <v>217705.73193292011</v>
          </cell>
          <cell r="W305">
            <v>263925.00932041102</v>
          </cell>
          <cell r="X305">
            <v>156390.58383612678</v>
          </cell>
          <cell r="Y305">
            <v>2880758.6407698574</v>
          </cell>
        </row>
        <row r="306">
          <cell r="Q306" t="str">
            <v xml:space="preserve"> </v>
          </cell>
          <cell r="V306" t="str">
            <v xml:space="preserve"> </v>
          </cell>
        </row>
        <row r="307">
          <cell r="A307">
            <v>4022</v>
          </cell>
          <cell r="C307" t="str">
            <v>Energija, voda, komunalne storitve in komunikacije</v>
          </cell>
          <cell r="D307">
            <v>7928276.7632100005</v>
          </cell>
          <cell r="E307">
            <v>7654163</v>
          </cell>
          <cell r="F307">
            <v>274113.76321000047</v>
          </cell>
          <cell r="G307">
            <v>111.16296940001695</v>
          </cell>
          <cell r="H307">
            <v>2.0780251607134517</v>
          </cell>
          <cell r="I307">
            <v>163301.19316741999</v>
          </cell>
          <cell r="J307">
            <v>592583.79453965987</v>
          </cell>
          <cell r="K307">
            <v>1098595.8167168598</v>
          </cell>
          <cell r="L307">
            <v>1854480.8044239397</v>
          </cell>
          <cell r="N307">
            <v>874461.32424266043</v>
          </cell>
          <cell r="O307">
            <v>727581.30699408019</v>
          </cell>
          <cell r="P307">
            <v>812766.79436106014</v>
          </cell>
          <cell r="Q307">
            <v>4269290.2300217403</v>
          </cell>
          <cell r="R307">
            <v>748696.16046609986</v>
          </cell>
          <cell r="S307">
            <v>560496.90052048012</v>
          </cell>
          <cell r="T307">
            <v>707914.56267994037</v>
          </cell>
          <cell r="U307">
            <v>602865.64018603961</v>
          </cell>
          <cell r="V307">
            <v>583230.66486608004</v>
          </cell>
          <cell r="W307">
            <v>808500</v>
          </cell>
          <cell r="X307">
            <v>265688.19199999998</v>
          </cell>
          <cell r="Y307">
            <v>8546682.3507403806</v>
          </cell>
          <cell r="Z307" t="str">
            <v xml:space="preserve"> </v>
          </cell>
          <cell r="AA307">
            <v>107.8</v>
          </cell>
          <cell r="AB307">
            <v>0</v>
          </cell>
        </row>
        <row r="308">
          <cell r="C308" t="str">
            <v xml:space="preserve">                                 - dinamizirani sprejeti proračun</v>
          </cell>
          <cell r="D308">
            <v>3093807</v>
          </cell>
          <cell r="I308">
            <v>155306</v>
          </cell>
          <cell r="J308">
            <v>155306</v>
          </cell>
          <cell r="K308">
            <v>155306</v>
          </cell>
          <cell r="N308">
            <v>155306</v>
          </cell>
          <cell r="O308">
            <v>155306</v>
          </cell>
          <cell r="P308">
            <v>155306</v>
          </cell>
          <cell r="Q308">
            <v>931836</v>
          </cell>
          <cell r="R308">
            <v>155306</v>
          </cell>
          <cell r="S308">
            <v>155306</v>
          </cell>
          <cell r="T308">
            <v>155306</v>
          </cell>
          <cell r="U308">
            <v>155306</v>
          </cell>
          <cell r="V308">
            <v>633363</v>
          </cell>
          <cell r="W308">
            <v>853455</v>
          </cell>
          <cell r="X308">
            <v>531986</v>
          </cell>
          <cell r="Y308">
            <v>3571864</v>
          </cell>
        </row>
        <row r="309">
          <cell r="A309">
            <v>402200</v>
          </cell>
          <cell r="C309" t="str">
            <v>Električna energija</v>
          </cell>
          <cell r="D309">
            <v>1366246.1587538647</v>
          </cell>
          <cell r="G309">
            <v>109.82567433675308</v>
          </cell>
          <cell r="H309">
            <v>0.85002234779895502</v>
          </cell>
          <cell r="I309">
            <v>30123.312329880002</v>
          </cell>
          <cell r="J309">
            <v>125160.34292916003</v>
          </cell>
          <cell r="K309">
            <v>190409.76405682001</v>
          </cell>
          <cell r="N309">
            <v>159572.79271164013</v>
          </cell>
          <cell r="O309">
            <v>129665.05304368006</v>
          </cell>
          <cell r="P309">
            <v>116100.39570822008</v>
          </cell>
          <cell r="Q309">
            <v>751031.66077940026</v>
          </cell>
          <cell r="R309">
            <v>98442.62003114009</v>
          </cell>
          <cell r="S309">
            <v>88769.173243520097</v>
          </cell>
          <cell r="T309">
            <v>115267.47748824004</v>
          </cell>
          <cell r="U309">
            <v>121752.78570531998</v>
          </cell>
          <cell r="V309">
            <v>104705.0205509001</v>
          </cell>
          <cell r="W309">
            <v>145146.70475161102</v>
          </cell>
          <cell r="X309">
            <v>47697.916586534746</v>
          </cell>
          <cell r="Y309">
            <v>1472813.3591366664</v>
          </cell>
        </row>
        <row r="310">
          <cell r="A310">
            <v>402201</v>
          </cell>
          <cell r="C310" t="str">
            <v>Poraba kuriv in stroški ogrevanja</v>
          </cell>
          <cell r="D310">
            <v>1084527.2157737361</v>
          </cell>
          <cell r="G310">
            <v>109.9643402601445</v>
          </cell>
          <cell r="H310">
            <v>0.97735561078464173</v>
          </cell>
          <cell r="I310">
            <v>34077.814402940006</v>
          </cell>
          <cell r="J310">
            <v>101154.86900134</v>
          </cell>
          <cell r="K310">
            <v>216981.12539642002</v>
          </cell>
          <cell r="N310">
            <v>228708.45104492005</v>
          </cell>
          <cell r="O310">
            <v>117536.44372777996</v>
          </cell>
          <cell r="P310">
            <v>71701.58205209997</v>
          </cell>
          <cell r="Q310">
            <v>770160.28562549991</v>
          </cell>
          <cell r="R310">
            <v>30646.753739140011</v>
          </cell>
          <cell r="S310">
            <v>55661.163581100001</v>
          </cell>
          <cell r="T310">
            <v>43773.759190700002</v>
          </cell>
          <cell r="U310">
            <v>45319.504878339969</v>
          </cell>
          <cell r="V310">
            <v>78668.339492819985</v>
          </cell>
          <cell r="W310">
            <v>109053.51229182951</v>
          </cell>
          <cell r="X310">
            <v>35837.019804657954</v>
          </cell>
          <cell r="Y310">
            <v>1169120.3386040872</v>
          </cell>
        </row>
        <row r="311">
          <cell r="A311">
            <v>402202</v>
          </cell>
          <cell r="C311" t="str">
            <v>Poraba druge energije</v>
          </cell>
          <cell r="D311">
            <v>80344.045198494365</v>
          </cell>
          <cell r="G311">
            <v>64.081639880405945</v>
          </cell>
          <cell r="H311">
            <v>-41.1555189344298</v>
          </cell>
          <cell r="I311">
            <v>5213.4999978599999</v>
          </cell>
          <cell r="J311">
            <v>5018.0047625399993</v>
          </cell>
          <cell r="K311">
            <v>17311.996483319999</v>
          </cell>
          <cell r="N311">
            <v>15980.115463619999</v>
          </cell>
          <cell r="O311">
            <v>14581.337278200001</v>
          </cell>
          <cell r="P311">
            <v>6995.1623526400008</v>
          </cell>
          <cell r="Q311">
            <v>65100.11633818</v>
          </cell>
          <cell r="R311">
            <v>4886.5433416800006</v>
          </cell>
          <cell r="S311">
            <v>2765.9825270000006</v>
          </cell>
          <cell r="T311">
            <v>2720.6710284599999</v>
          </cell>
          <cell r="U311">
            <v>4057.058163619999</v>
          </cell>
          <cell r="V311">
            <v>2491.5670194800009</v>
          </cell>
          <cell r="W311">
            <v>3453.9197895435236</v>
          </cell>
          <cell r="X311">
            <v>1135.0225160134066</v>
          </cell>
          <cell r="Y311">
            <v>86610.880723976908</v>
          </cell>
        </row>
        <row r="312">
          <cell r="A312">
            <v>402203</v>
          </cell>
          <cell r="C312" t="str">
            <v>Voda in komunalne storitve</v>
          </cell>
          <cell r="D312">
            <v>380552.87659793394</v>
          </cell>
          <cell r="G312">
            <v>96.09517922728979</v>
          </cell>
          <cell r="H312">
            <v>-11.758329451524531</v>
          </cell>
          <cell r="I312">
            <v>12087.872666100004</v>
          </cell>
          <cell r="J312">
            <v>20348.267750580013</v>
          </cell>
          <cell r="K312">
            <v>38031.440417740028</v>
          </cell>
          <cell r="N312">
            <v>47158.025750220004</v>
          </cell>
          <cell r="O312">
            <v>36303.957361979999</v>
          </cell>
          <cell r="P312">
            <v>46481.792652679993</v>
          </cell>
          <cell r="Q312">
            <v>200411.35659930002</v>
          </cell>
          <cell r="R312">
            <v>36092.315928900018</v>
          </cell>
          <cell r="S312">
            <v>33994.713765319997</v>
          </cell>
          <cell r="T312">
            <v>34332.287762080035</v>
          </cell>
          <cell r="U312">
            <v>31270.307003319984</v>
          </cell>
          <cell r="V312">
            <v>26087.441189039997</v>
          </cell>
          <cell r="W312">
            <v>36163.558385912125</v>
          </cell>
          <cell r="X312">
            <v>11884.020338700595</v>
          </cell>
          <cell r="Y312">
            <v>410236.00097257283</v>
          </cell>
        </row>
        <row r="313">
          <cell r="A313">
            <v>402204</v>
          </cell>
          <cell r="C313" t="str">
            <v>Odvoz smeti</v>
          </cell>
          <cell r="D313">
            <v>125193.35852767414</v>
          </cell>
          <cell r="G313">
            <v>102.77202202935835</v>
          </cell>
          <cell r="H313">
            <v>-5.6271606709289728</v>
          </cell>
          <cell r="I313">
            <v>4014.4760425000009</v>
          </cell>
          <cell r="J313">
            <v>5590.0537415800063</v>
          </cell>
          <cell r="K313">
            <v>13390.265502460006</v>
          </cell>
          <cell r="N313">
            <v>11938.918442220003</v>
          </cell>
          <cell r="O313">
            <v>13812.10471102</v>
          </cell>
          <cell r="P313">
            <v>12205.575055520001</v>
          </cell>
          <cell r="Q313">
            <v>60951.393495300021</v>
          </cell>
          <cell r="R313">
            <v>11743.532332840001</v>
          </cell>
          <cell r="S313">
            <v>10635.507779819998</v>
          </cell>
          <cell r="T313">
            <v>10215.256260440006</v>
          </cell>
          <cell r="U313">
            <v>13318.263575540001</v>
          </cell>
          <cell r="V313">
            <v>9886.1952081200034</v>
          </cell>
          <cell r="W313">
            <v>13704.678624194687</v>
          </cell>
          <cell r="X313">
            <v>4503.6132165780255</v>
          </cell>
          <cell r="Y313">
            <v>134958.44049283271</v>
          </cell>
        </row>
        <row r="314">
          <cell r="A314">
            <v>402205</v>
          </cell>
          <cell r="C314" t="str">
            <v>Telefon, teleks, faks, elektronska pošta</v>
          </cell>
          <cell r="D314">
            <v>2441402.4934395733</v>
          </cell>
          <cell r="G314">
            <v>112.66385200175128</v>
          </cell>
          <cell r="H314">
            <v>3.4562460989451438</v>
          </cell>
          <cell r="I314">
            <v>56466.570087619977</v>
          </cell>
          <cell r="J314">
            <v>170215.72773897985</v>
          </cell>
          <cell r="K314">
            <v>261349.67139973995</v>
          </cell>
          <cell r="N314">
            <v>220506.83326364012</v>
          </cell>
          <cell r="O314">
            <v>216697.58094291989</v>
          </cell>
          <cell r="P314">
            <v>294603.11291026027</v>
          </cell>
          <cell r="Q314">
            <v>1219839.49634316</v>
          </cell>
          <cell r="R314">
            <v>232610.20514423988</v>
          </cell>
          <cell r="S314">
            <v>211214.25588494001</v>
          </cell>
          <cell r="T314">
            <v>230558.29284642023</v>
          </cell>
          <cell r="U314">
            <v>210100.41796897992</v>
          </cell>
          <cell r="V314">
            <v>185625.71053026011</v>
          </cell>
          <cell r="W314">
            <v>257322.52435350927</v>
          </cell>
          <cell r="X314">
            <v>84560.984856351075</v>
          </cell>
          <cell r="Y314">
            <v>2631831.887927861</v>
          </cell>
        </row>
        <row r="315">
          <cell r="A315">
            <v>402206</v>
          </cell>
          <cell r="C315" t="str">
            <v>Poštnina in kurirske storitve</v>
          </cell>
          <cell r="D315">
            <v>2411406.1757144313</v>
          </cell>
          <cell r="G315">
            <v>115.28654801565762</v>
          </cell>
          <cell r="H315">
            <v>5.86459872879486</v>
          </cell>
          <cell r="I315">
            <v>21317.647640520001</v>
          </cell>
          <cell r="J315">
            <v>164388.34952693994</v>
          </cell>
          <cell r="K315">
            <v>360500.88385695993</v>
          </cell>
          <cell r="N315">
            <v>188044.2379292401</v>
          </cell>
          <cell r="O315">
            <v>189324.25199226019</v>
          </cell>
          <cell r="P315">
            <v>263452.23834621982</v>
          </cell>
          <cell r="Q315">
            <v>1187027.60929214</v>
          </cell>
          <cell r="R315">
            <v>327759.58889211988</v>
          </cell>
          <cell r="S315">
            <v>155313.66443978003</v>
          </cell>
          <cell r="T315">
            <v>268029.9850305001</v>
          </cell>
          <cell r="U315">
            <v>174344.87986915983</v>
          </cell>
          <cell r="V315">
            <v>171377.96700331994</v>
          </cell>
          <cell r="W315">
            <v>237571.67561482685</v>
          </cell>
          <cell r="X315">
            <v>78070.487278310247</v>
          </cell>
          <cell r="Y315">
            <v>2599495.8574201567</v>
          </cell>
        </row>
        <row r="316">
          <cell r="A316">
            <v>402299</v>
          </cell>
          <cell r="C316" t="str">
            <v>Druge storitve komunikacij in komunale</v>
          </cell>
          <cell r="D316">
            <v>38604.439204292234</v>
          </cell>
          <cell r="G316" t="str">
            <v>…</v>
          </cell>
          <cell r="H316" t="str">
            <v>…</v>
          </cell>
          <cell r="I316">
            <v>0</v>
          </cell>
          <cell r="J316">
            <v>708.17908853999995</v>
          </cell>
          <cell r="K316">
            <v>620.66960340000014</v>
          </cell>
          <cell r="N316">
            <v>2551.9496371600003</v>
          </cell>
          <cell r="O316">
            <v>9660.5779362400008</v>
          </cell>
          <cell r="P316">
            <v>1226.9352834199999</v>
          </cell>
          <cell r="Q316">
            <v>14768.311548760001</v>
          </cell>
          <cell r="R316">
            <v>6514.60105604</v>
          </cell>
          <cell r="S316">
            <v>2142.4392989999997</v>
          </cell>
          <cell r="T316">
            <v>3016.8330731000001</v>
          </cell>
          <cell r="U316">
            <v>2702.4230217599998</v>
          </cell>
          <cell r="V316">
            <v>4388.4238721400006</v>
          </cell>
          <cell r="W316">
            <v>6083.4261885730612</v>
          </cell>
          <cell r="X316">
            <v>1999.1274028539615</v>
          </cell>
          <cell r="Y316">
            <v>41615.585462227027</v>
          </cell>
        </row>
        <row r="317">
          <cell r="Q317" t="str">
            <v xml:space="preserve"> </v>
          </cell>
        </row>
        <row r="318">
          <cell r="A318">
            <v>4023</v>
          </cell>
          <cell r="C318" t="str">
            <v>Prevozni stroški in storitve</v>
          </cell>
          <cell r="D318">
            <v>4814563.6945999991</v>
          </cell>
          <cell r="E318">
            <v>4933324</v>
          </cell>
          <cell r="F318">
            <v>-118760.30540000089</v>
          </cell>
          <cell r="G318">
            <v>135.14029512437398</v>
          </cell>
          <cell r="H318">
            <v>24.095771464071603</v>
          </cell>
          <cell r="I318">
            <v>83950.928370540001</v>
          </cell>
          <cell r="J318">
            <v>192577.67757381999</v>
          </cell>
          <cell r="K318">
            <v>503864.99354113993</v>
          </cell>
          <cell r="L318">
            <v>780393.59948550002</v>
          </cell>
          <cell r="N318">
            <v>609989.65848744009</v>
          </cell>
          <cell r="O318">
            <v>420426.80636264017</v>
          </cell>
          <cell r="P318">
            <v>516935.97559142002</v>
          </cell>
          <cell r="Q318">
            <v>2327746.0399270002</v>
          </cell>
          <cell r="R318">
            <v>488836.08666046022</v>
          </cell>
          <cell r="S318">
            <v>436017.55360547983</v>
          </cell>
          <cell r="T318">
            <v>365187.34814561985</v>
          </cell>
          <cell r="U318">
            <v>372210.82679858006</v>
          </cell>
          <cell r="V318">
            <v>420146.16964166</v>
          </cell>
          <cell r="W318">
            <v>571340</v>
          </cell>
          <cell r="X318">
            <v>208615.63799999998</v>
          </cell>
          <cell r="Y318">
            <v>5190099.6627788004</v>
          </cell>
          <cell r="Z318" t="str">
            <v xml:space="preserve"> </v>
          </cell>
          <cell r="AA318">
            <v>107.8</v>
          </cell>
          <cell r="AB318">
            <v>0</v>
          </cell>
        </row>
        <row r="319">
          <cell r="C319" t="str">
            <v xml:space="preserve">                                 - dinamizirani sprejeti proračun</v>
          </cell>
          <cell r="D319">
            <v>1851446</v>
          </cell>
          <cell r="I319">
            <v>77902</v>
          </cell>
          <cell r="J319">
            <v>77902</v>
          </cell>
          <cell r="K319">
            <v>77902</v>
          </cell>
          <cell r="N319">
            <v>77902</v>
          </cell>
          <cell r="O319">
            <v>77902</v>
          </cell>
          <cell r="P319">
            <v>77902</v>
          </cell>
          <cell r="Q319">
            <v>467412</v>
          </cell>
          <cell r="R319">
            <v>77902</v>
          </cell>
          <cell r="S319">
            <v>77902</v>
          </cell>
          <cell r="T319">
            <v>77902</v>
          </cell>
          <cell r="U319">
            <v>77902</v>
          </cell>
          <cell r="V319">
            <v>518602</v>
          </cell>
          <cell r="W319">
            <v>592597</v>
          </cell>
          <cell r="X319">
            <v>401927</v>
          </cell>
          <cell r="Y319">
            <v>2292146</v>
          </cell>
        </row>
        <row r="320">
          <cell r="A320">
            <v>402300</v>
          </cell>
          <cell r="C320" t="str">
            <v>Goriva in maziva za prevozna sredstva</v>
          </cell>
          <cell r="D320">
            <v>1553462.8479367464</v>
          </cell>
          <cell r="G320">
            <v>140.80582576605397</v>
          </cell>
          <cell r="H320">
            <v>29.298278940361769</v>
          </cell>
          <cell r="I320">
            <v>29107.746618719997</v>
          </cell>
          <cell r="J320">
            <v>64846.124306040023</v>
          </cell>
          <cell r="K320">
            <v>110568.2690620201</v>
          </cell>
          <cell r="N320">
            <v>252990.02245132008</v>
          </cell>
          <cell r="O320">
            <v>132845.3286391001</v>
          </cell>
          <cell r="P320">
            <v>195161.26413938004</v>
          </cell>
          <cell r="Q320">
            <v>785518.75521658035</v>
          </cell>
          <cell r="R320">
            <v>164876.29599672009</v>
          </cell>
          <cell r="S320">
            <v>144205.0877544198</v>
          </cell>
          <cell r="T320">
            <v>128532.73793822002</v>
          </cell>
          <cell r="U320">
            <v>131887.41288030005</v>
          </cell>
          <cell r="V320">
            <v>111893.86944890005</v>
          </cell>
          <cell r="W320">
            <v>152160.00523213047</v>
          </cell>
          <cell r="X320">
            <v>55558.785608541737</v>
          </cell>
          <cell r="Y320">
            <v>1674632.9500758124</v>
          </cell>
        </row>
        <row r="321">
          <cell r="A321">
            <v>402301</v>
          </cell>
          <cell r="C321" t="str">
            <v>Vzdrževanje in popravila vozil</v>
          </cell>
          <cell r="D321">
            <v>1436036.7372091669</v>
          </cell>
          <cell r="G321">
            <v>148.6214442869738</v>
          </cell>
          <cell r="H321">
            <v>36.475155451766568</v>
          </cell>
          <cell r="I321">
            <v>11305.237518960001</v>
          </cell>
          <cell r="J321">
            <v>57037.925061039998</v>
          </cell>
          <cell r="K321">
            <v>159228.79522549987</v>
          </cell>
          <cell r="N321">
            <v>152292.49181299994</v>
          </cell>
          <cell r="O321">
            <v>116212.80255200004</v>
          </cell>
          <cell r="P321">
            <v>123939.75342209995</v>
          </cell>
          <cell r="Q321">
            <v>620017.00559259986</v>
          </cell>
          <cell r="R321">
            <v>113261.02483850005</v>
          </cell>
          <cell r="S321">
            <v>102577.78518064003</v>
          </cell>
          <cell r="T321">
            <v>118178.97506337996</v>
          </cell>
          <cell r="U321">
            <v>125693.35663345999</v>
          </cell>
          <cell r="V321">
            <v>163954.94457495984</v>
          </cell>
          <cell r="W321">
            <v>222955.78253956605</v>
          </cell>
          <cell r="X321">
            <v>81408.728288376151</v>
          </cell>
          <cell r="Y321">
            <v>1548047.602711482</v>
          </cell>
        </row>
        <row r="322">
          <cell r="A322">
            <v>402302</v>
          </cell>
          <cell r="C322" t="str">
            <v>Nadomestni deli za vozila</v>
          </cell>
          <cell r="D322">
            <v>646108.65306704375</v>
          </cell>
          <cell r="G322">
            <v>156.1701927437463</v>
          </cell>
          <cell r="H322">
            <v>43.406972216479602</v>
          </cell>
          <cell r="I322">
            <v>7226.0205478999997</v>
          </cell>
          <cell r="J322">
            <v>15073.862822480001</v>
          </cell>
          <cell r="K322">
            <v>130863.06209438</v>
          </cell>
          <cell r="N322">
            <v>103456.22587454</v>
          </cell>
          <cell r="O322">
            <v>64441.412221340011</v>
          </cell>
          <cell r="P322">
            <v>73042.039402639988</v>
          </cell>
          <cell r="Q322">
            <v>394102.62296327995</v>
          </cell>
          <cell r="R322">
            <v>86182.820831799996</v>
          </cell>
          <cell r="S322">
            <v>73226.324127879998</v>
          </cell>
          <cell r="T322">
            <v>23920.851887239995</v>
          </cell>
          <cell r="U322">
            <v>17112.724712160008</v>
          </cell>
          <cell r="V322">
            <v>35695.315360320012</v>
          </cell>
          <cell r="W322">
            <v>48540.634073516099</v>
          </cell>
          <cell r="X322">
            <v>17723.834050077188</v>
          </cell>
          <cell r="Y322">
            <v>696505.12800627341</v>
          </cell>
        </row>
        <row r="323">
          <cell r="A323">
            <v>402303</v>
          </cell>
          <cell r="C323" t="str">
            <v>Najem vozil in selitveni stroški</v>
          </cell>
          <cell r="D323">
            <v>390309.14498604211</v>
          </cell>
          <cell r="G323">
            <v>198.77028537040198</v>
          </cell>
          <cell r="H323">
            <v>82.525514573371879</v>
          </cell>
          <cell r="I323">
            <v>475.42234124000004</v>
          </cell>
          <cell r="J323">
            <v>8418.8950522599971</v>
          </cell>
          <cell r="K323">
            <v>22337.752949820009</v>
          </cell>
          <cell r="N323">
            <v>28014.381227140009</v>
          </cell>
          <cell r="O323">
            <v>25729.067850640007</v>
          </cell>
          <cell r="P323">
            <v>32768.201564560004</v>
          </cell>
          <cell r="Q323">
            <v>117743.72098566004</v>
          </cell>
          <cell r="R323">
            <v>33538.634786580013</v>
          </cell>
          <cell r="S323">
            <v>31657.487757280007</v>
          </cell>
          <cell r="T323">
            <v>26480.520586519997</v>
          </cell>
          <cell r="U323">
            <v>36949.940615279986</v>
          </cell>
          <cell r="V323">
            <v>61050.095520259994</v>
          </cell>
          <cell r="W323">
            <v>83019.587217216773</v>
          </cell>
          <cell r="X323">
            <v>30313.270826156615</v>
          </cell>
          <cell r="Y323">
            <v>420753.25829495344</v>
          </cell>
        </row>
        <row r="324">
          <cell r="A324">
            <v>402304</v>
          </cell>
          <cell r="C324" t="str">
            <v>Pristojbine za registracijo vozil</v>
          </cell>
          <cell r="D324">
            <v>58282.230077073946</v>
          </cell>
          <cell r="G324">
            <v>83.022326668161057</v>
          </cell>
          <cell r="H324">
            <v>-23.762785428685902</v>
          </cell>
          <cell r="I324">
            <v>1960.5537058800003</v>
          </cell>
          <cell r="J324">
            <v>2161.9150614600007</v>
          </cell>
          <cell r="K324">
            <v>4655.0243863199985</v>
          </cell>
          <cell r="N324">
            <v>4850.7885287400004</v>
          </cell>
          <cell r="O324">
            <v>3896.576874960002</v>
          </cell>
          <cell r="P324">
            <v>4963.3862863199993</v>
          </cell>
          <cell r="Q324">
            <v>22488.244843680004</v>
          </cell>
          <cell r="R324">
            <v>5714.2785268800008</v>
          </cell>
          <cell r="S324">
            <v>7279.0606811999996</v>
          </cell>
          <cell r="T324">
            <v>5886.8743256400021</v>
          </cell>
          <cell r="U324">
            <v>5072.5718612800001</v>
          </cell>
          <cell r="V324">
            <v>5737.0341905800033</v>
          </cell>
          <cell r="W324">
            <v>7801.5637206489155</v>
          </cell>
          <cell r="X324">
            <v>2848.61587317679</v>
          </cell>
          <cell r="Y324">
            <v>62828.244023085717</v>
          </cell>
        </row>
        <row r="325">
          <cell r="A325">
            <v>402305</v>
          </cell>
          <cell r="C325" t="str">
            <v>Zavarovalne premije za motorna vozila</v>
          </cell>
          <cell r="D325">
            <v>438453.71156018041</v>
          </cell>
          <cell r="G325">
            <v>88.307145299424619</v>
          </cell>
          <cell r="H325">
            <v>-18.909875758104121</v>
          </cell>
          <cell r="I325">
            <v>25903.111888500003</v>
          </cell>
          <cell r="J325">
            <v>19805.524654299996</v>
          </cell>
          <cell r="K325">
            <v>62348.154182160019</v>
          </cell>
          <cell r="N325">
            <v>42037.130803359985</v>
          </cell>
          <cell r="O325">
            <v>55848.006076940022</v>
          </cell>
          <cell r="P325">
            <v>58437.301288519986</v>
          </cell>
          <cell r="Q325">
            <v>264379.22889378003</v>
          </cell>
          <cell r="R325">
            <v>56293.153564339998</v>
          </cell>
          <cell r="S325">
            <v>45116.734716900006</v>
          </cell>
          <cell r="T325">
            <v>45003.969448899974</v>
          </cell>
          <cell r="U325">
            <v>26075.839785379994</v>
          </cell>
          <cell r="V325">
            <v>12527.757077220002</v>
          </cell>
          <cell r="W325">
            <v>17035.996626135031</v>
          </cell>
          <cell r="X325">
            <v>6220.4209492193913</v>
          </cell>
          <cell r="Y325">
            <v>472653.10106187436</v>
          </cell>
        </row>
        <row r="326">
          <cell r="A326">
            <v>402399</v>
          </cell>
          <cell r="C326" t="str">
            <v>Drugi prevozni stroški</v>
          </cell>
          <cell r="D326">
            <v>291910.36976374651</v>
          </cell>
          <cell r="G326">
            <v>92.276298506675204</v>
          </cell>
          <cell r="H326">
            <v>-15.265106972750047</v>
          </cell>
          <cell r="I326">
            <v>7972.8357493400008</v>
          </cell>
          <cell r="J326">
            <v>25233.430616240006</v>
          </cell>
          <cell r="K326">
            <v>13863.935640940004</v>
          </cell>
          <cell r="N326">
            <v>26348.617789339987</v>
          </cell>
          <cell r="O326">
            <v>21453.612147660002</v>
          </cell>
          <cell r="P326">
            <v>28624.029487900007</v>
          </cell>
          <cell r="Q326">
            <v>123496.46143142</v>
          </cell>
          <cell r="R326">
            <v>28969.878115640011</v>
          </cell>
          <cell r="S326">
            <v>31955.073387160002</v>
          </cell>
          <cell r="T326">
            <v>17183.418895720002</v>
          </cell>
          <cell r="U326">
            <v>29418.980310720002</v>
          </cell>
          <cell r="V326">
            <v>29287.153469420024</v>
          </cell>
          <cell r="W326">
            <v>39826.430590786629</v>
          </cell>
          <cell r="X326">
            <v>14541.982404452114</v>
          </cell>
          <cell r="Y326">
            <v>314679.37860531878</v>
          </cell>
        </row>
        <row r="327">
          <cell r="Q327" t="str">
            <v xml:space="preserve"> </v>
          </cell>
          <cell r="V327" t="str">
            <v xml:space="preserve"> </v>
          </cell>
        </row>
        <row r="328">
          <cell r="A328">
            <v>4024</v>
          </cell>
          <cell r="C328" t="str">
            <v>Izdatki za službena potovanja</v>
          </cell>
          <cell r="D328">
            <v>3015603.53039</v>
          </cell>
          <cell r="E328">
            <v>3712093</v>
          </cell>
          <cell r="F328">
            <v>-696489.46961000003</v>
          </cell>
          <cell r="G328">
            <v>95.303048973155086</v>
          </cell>
          <cell r="H328">
            <v>-12.485721787736381</v>
          </cell>
          <cell r="I328">
            <v>61096.712088719985</v>
          </cell>
          <cell r="J328">
            <v>152153.7851757</v>
          </cell>
          <cell r="K328">
            <v>297750.93470122013</v>
          </cell>
          <cell r="L328">
            <v>511001.43196564011</v>
          </cell>
          <cell r="N328">
            <v>261978.21426238</v>
          </cell>
          <cell r="O328">
            <v>326334.29642351996</v>
          </cell>
          <cell r="P328">
            <v>416735.44850938005</v>
          </cell>
          <cell r="Q328">
            <v>1516049.39116092</v>
          </cell>
          <cell r="R328">
            <v>352201.16875482001</v>
          </cell>
          <cell r="S328">
            <v>203808.06420589998</v>
          </cell>
          <cell r="T328">
            <v>238243.61290883992</v>
          </cell>
          <cell r="U328">
            <v>320706.54341572005</v>
          </cell>
          <cell r="V328">
            <v>324702.85731421999</v>
          </cell>
          <cell r="W328">
            <v>258720</v>
          </cell>
          <cell r="X328">
            <v>36388.968000000001</v>
          </cell>
          <cell r="Y328">
            <v>3250820.6057604202</v>
          </cell>
          <cell r="Z328" t="str">
            <v xml:space="preserve"> </v>
          </cell>
          <cell r="AA328">
            <v>107.8</v>
          </cell>
          <cell r="AB328">
            <v>0</v>
          </cell>
        </row>
        <row r="329">
          <cell r="C329" t="str">
            <v xml:space="preserve">                                 - dinamizirani sprejeti proračun</v>
          </cell>
          <cell r="D329">
            <v>1245625</v>
          </cell>
          <cell r="I329">
            <v>56683</v>
          </cell>
          <cell r="J329">
            <v>56683</v>
          </cell>
          <cell r="K329">
            <v>56683</v>
          </cell>
          <cell r="N329">
            <v>56683</v>
          </cell>
          <cell r="O329">
            <v>56683</v>
          </cell>
          <cell r="P329">
            <v>56683</v>
          </cell>
          <cell r="Q329">
            <v>340098</v>
          </cell>
          <cell r="R329">
            <v>56683</v>
          </cell>
          <cell r="S329">
            <v>56683</v>
          </cell>
          <cell r="T329">
            <v>56683</v>
          </cell>
          <cell r="U329">
            <v>56683</v>
          </cell>
          <cell r="V329">
            <v>418821</v>
          </cell>
          <cell r="W329">
            <v>455235</v>
          </cell>
          <cell r="X329">
            <v>166877</v>
          </cell>
          <cell r="Y329">
            <v>1607763</v>
          </cell>
        </row>
        <row r="330">
          <cell r="A330">
            <v>402400</v>
          </cell>
          <cell r="C330" t="str">
            <v>Dnevnice za službena potovanja v državi</v>
          </cell>
          <cell r="D330">
            <v>513847.21484374313</v>
          </cell>
          <cell r="G330">
            <v>104.63542979857775</v>
          </cell>
          <cell r="H330">
            <v>-3.9160424255484543</v>
          </cell>
          <cell r="I330">
            <v>2838.0576070000011</v>
          </cell>
          <cell r="J330">
            <v>29852.166805999994</v>
          </cell>
          <cell r="K330">
            <v>49012.427125200033</v>
          </cell>
          <cell r="N330">
            <v>48755.875155680013</v>
          </cell>
          <cell r="O330">
            <v>54231.363250679948</v>
          </cell>
          <cell r="P330">
            <v>69398.973567000037</v>
          </cell>
          <cell r="Q330">
            <v>254088.86351156005</v>
          </cell>
          <cell r="R330">
            <v>60830.954451960017</v>
          </cell>
          <cell r="S330">
            <v>30177.287294000012</v>
          </cell>
          <cell r="T330">
            <v>40334.154352799967</v>
          </cell>
          <cell r="U330">
            <v>50784.461344540054</v>
          </cell>
          <cell r="V330">
            <v>61665.950398360044</v>
          </cell>
          <cell r="W330">
            <v>49134.814577946789</v>
          </cell>
          <cell r="X330">
            <v>6910.811670388216</v>
          </cell>
          <cell r="Y330">
            <v>553927.29760155512</v>
          </cell>
        </row>
        <row r="331">
          <cell r="A331">
            <v>402401</v>
          </cell>
          <cell r="C331" t="str">
            <v>Hotelske in restavracijske storitve v državi</v>
          </cell>
          <cell r="D331">
            <v>104712.85814640873</v>
          </cell>
          <cell r="G331">
            <v>45.420686147092617</v>
          </cell>
          <cell r="H331">
            <v>-58.291380948491629</v>
          </cell>
          <cell r="I331">
            <v>1111.7996551199999</v>
          </cell>
          <cell r="J331">
            <v>7755.7123844199969</v>
          </cell>
          <cell r="K331">
            <v>8203.3969124800024</v>
          </cell>
          <cell r="N331">
            <v>6995.6872416200013</v>
          </cell>
          <cell r="O331">
            <v>7921.4451824200014</v>
          </cell>
          <cell r="P331">
            <v>15128.318078720002</v>
          </cell>
          <cell r="Q331">
            <v>47116.359454780002</v>
          </cell>
          <cell r="R331">
            <v>13492.762745000005</v>
          </cell>
          <cell r="S331">
            <v>5076.1542708799998</v>
          </cell>
          <cell r="T331">
            <v>6254.6396204600005</v>
          </cell>
          <cell r="U331">
            <v>16038.8196353</v>
          </cell>
          <cell r="V331">
            <v>13045.348676360003</v>
          </cell>
          <cell r="W331">
            <v>10394.403786480176</v>
          </cell>
          <cell r="X331">
            <v>1461.9728925684367</v>
          </cell>
          <cell r="Y331">
            <v>112880.46108182863</v>
          </cell>
        </row>
        <row r="332">
          <cell r="A332">
            <v>402402</v>
          </cell>
          <cell r="C332" t="str">
            <v>Stroški prevoza v državi</v>
          </cell>
          <cell r="D332">
            <v>181031.64315630033</v>
          </cell>
          <cell r="G332">
            <v>78.580783042800249</v>
          </cell>
          <cell r="H332">
            <v>-27.841337885399213</v>
          </cell>
          <cell r="I332">
            <v>3040.8712118400003</v>
          </cell>
          <cell r="J332">
            <v>10393.345611880002</v>
          </cell>
          <cell r="K332">
            <v>16702.944281100012</v>
          </cell>
          <cell r="N332">
            <v>20033.8178348</v>
          </cell>
          <cell r="O332">
            <v>25306.71049060001</v>
          </cell>
          <cell r="P332">
            <v>18896.4341566</v>
          </cell>
          <cell r="Q332">
            <v>94374.123586820031</v>
          </cell>
          <cell r="R332">
            <v>23936.201421439986</v>
          </cell>
          <cell r="S332">
            <v>9684.8042398800026</v>
          </cell>
          <cell r="T332">
            <v>9664.4593075800021</v>
          </cell>
          <cell r="U332">
            <v>20532.853464200009</v>
          </cell>
          <cell r="V332">
            <v>19362.183388240002</v>
          </cell>
          <cell r="W332">
            <v>15427.594717338123</v>
          </cell>
          <cell r="X332">
            <v>2169.8911969936066</v>
          </cell>
          <cell r="Y332">
            <v>195152.11132249178</v>
          </cell>
        </row>
        <row r="333">
          <cell r="A333">
            <v>402403</v>
          </cell>
          <cell r="C333" t="str">
            <v>Dnevnice za službena potovanja v tujini</v>
          </cell>
          <cell r="D333">
            <v>1159123.1108948914</v>
          </cell>
          <cell r="G333">
            <v>107.35951242316617</v>
          </cell>
          <cell r="H333">
            <v>-1.4145891430981123</v>
          </cell>
          <cell r="I333">
            <v>35686.076803299991</v>
          </cell>
          <cell r="J333">
            <v>60740.630136339998</v>
          </cell>
          <cell r="K333">
            <v>116286.94734888004</v>
          </cell>
          <cell r="N333">
            <v>92451.667834679974</v>
          </cell>
          <cell r="O333">
            <v>139546.18910078003</v>
          </cell>
          <cell r="P333">
            <v>176545.84332462001</v>
          </cell>
          <cell r="Q333">
            <v>621257.35454860015</v>
          </cell>
          <cell r="R333">
            <v>71849.829204999973</v>
          </cell>
          <cell r="S333">
            <v>82676.119980299962</v>
          </cell>
          <cell r="T333">
            <v>135157.53475223994</v>
          </cell>
          <cell r="U333">
            <v>141390.96370937998</v>
          </cell>
          <cell r="V333">
            <v>103309.33707710002</v>
          </cell>
          <cell r="W333">
            <v>82315.849973325108</v>
          </cell>
          <cell r="X333">
            <v>11577.724298748175</v>
          </cell>
          <cell r="Y333">
            <v>1249534.7135446933</v>
          </cell>
        </row>
        <row r="334">
          <cell r="A334">
            <v>402404</v>
          </cell>
          <cell r="C334" t="str">
            <v>Hotelske in restavracijske storitve v tujini</v>
          </cell>
          <cell r="D334">
            <v>223958.33892339378</v>
          </cell>
          <cell r="G334">
            <v>120.21662805164659</v>
          </cell>
          <cell r="H334">
            <v>10.391761296277863</v>
          </cell>
          <cell r="I334">
            <v>14301.022922339998</v>
          </cell>
          <cell r="J334">
            <v>4894.4013580000001</v>
          </cell>
          <cell r="K334">
            <v>12656.727962339999</v>
          </cell>
          <cell r="N334">
            <v>8069.7244597199997</v>
          </cell>
          <cell r="O334">
            <v>14817.450992959999</v>
          </cell>
          <cell r="P334">
            <v>24400.09207328</v>
          </cell>
          <cell r="Q334">
            <v>79139.41976864</v>
          </cell>
          <cell r="R334">
            <v>85205.24517735999</v>
          </cell>
          <cell r="S334">
            <v>14826.521673040004</v>
          </cell>
          <cell r="T334">
            <v>9651.9869338200024</v>
          </cell>
          <cell r="U334">
            <v>9101.1083009000013</v>
          </cell>
          <cell r="V334">
            <v>22789.958696120011</v>
          </cell>
          <cell r="W334">
            <v>18158.81191385485</v>
          </cell>
          <cell r="X334">
            <v>2554.0368956836846</v>
          </cell>
          <cell r="Y334">
            <v>241427.08935941852</v>
          </cell>
        </row>
        <row r="335">
          <cell r="A335">
            <v>402405</v>
          </cell>
          <cell r="C335" t="str">
            <v>Stroški prevoza v tujini</v>
          </cell>
          <cell r="D335">
            <v>773871.08229750022</v>
          </cell>
          <cell r="G335">
            <v>91.5910163534774</v>
          </cell>
          <cell r="H335">
            <v>-15.894383513794864</v>
          </cell>
          <cell r="I335">
            <v>3948.1286891200002</v>
          </cell>
          <cell r="J335">
            <v>37017.555556520005</v>
          </cell>
          <cell r="K335">
            <v>88172.66409952</v>
          </cell>
          <cell r="N335">
            <v>78585.208434040032</v>
          </cell>
          <cell r="O335">
            <v>76689.922238159983</v>
          </cell>
          <cell r="P335">
            <v>106508.57632029998</v>
          </cell>
          <cell r="Q335">
            <v>390922.05533766001</v>
          </cell>
          <cell r="R335">
            <v>85286.704754020058</v>
          </cell>
          <cell r="S335">
            <v>56836.958641539997</v>
          </cell>
          <cell r="T335">
            <v>33842.534478060013</v>
          </cell>
          <cell r="U335">
            <v>76070.18939520001</v>
          </cell>
          <cell r="V335">
            <v>100203.64480895991</v>
          </cell>
          <cell r="W335">
            <v>79841.265332280062</v>
          </cell>
          <cell r="X335">
            <v>11229.673968985189</v>
          </cell>
          <cell r="Y335">
            <v>834233.0267167053</v>
          </cell>
        </row>
        <row r="336">
          <cell r="A336">
            <v>402499</v>
          </cell>
          <cell r="C336" t="str">
            <v>Drugi izdatki za službena potovanja</v>
          </cell>
          <cell r="D336">
            <v>59059.282127762192</v>
          </cell>
          <cell r="G336">
            <v>58.275586918288525</v>
          </cell>
          <cell r="H336">
            <v>-46.487064354188689</v>
          </cell>
          <cell r="I336">
            <v>170.75520000000003</v>
          </cell>
          <cell r="J336">
            <v>1499.97332254</v>
          </cell>
          <cell r="K336">
            <v>6715.8269716999985</v>
          </cell>
          <cell r="N336">
            <v>7086.2333018400041</v>
          </cell>
          <cell r="O336">
            <v>7821.2151679200015</v>
          </cell>
          <cell r="P336">
            <v>5857.2109888600025</v>
          </cell>
          <cell r="Q336">
            <v>29151.214952860006</v>
          </cell>
          <cell r="R336">
            <v>11599.471000039995</v>
          </cell>
          <cell r="S336">
            <v>4530.2181062600002</v>
          </cell>
          <cell r="T336">
            <v>3338.3034638800013</v>
          </cell>
          <cell r="U336">
            <v>6788.1475661999984</v>
          </cell>
          <cell r="V336">
            <v>4326.4342690800004</v>
          </cell>
          <cell r="W336">
            <v>3447.2596987749325</v>
          </cell>
          <cell r="X336">
            <v>484.85707663269426</v>
          </cell>
          <cell r="Y336">
            <v>63665.906133727636</v>
          </cell>
        </row>
        <row r="337">
          <cell r="Q337" t="str">
            <v xml:space="preserve"> </v>
          </cell>
        </row>
        <row r="338">
          <cell r="A338">
            <v>4025</v>
          </cell>
          <cell r="C338" t="str">
            <v>Tekoče vzdrževanje</v>
          </cell>
          <cell r="D338">
            <v>23745712.80446</v>
          </cell>
          <cell r="E338">
            <v>23688949</v>
          </cell>
          <cell r="F338">
            <v>56763.804460000247</v>
          </cell>
          <cell r="G338">
            <v>114.70496922526277</v>
          </cell>
          <cell r="H338">
            <v>5.3305502527665425</v>
          </cell>
          <cell r="I338">
            <v>469611.06682797999</v>
          </cell>
          <cell r="J338">
            <v>484159.29121251998</v>
          </cell>
          <cell r="K338">
            <v>2730227.4818695812</v>
          </cell>
          <cell r="L338">
            <v>3683997.8399100811</v>
          </cell>
          <cell r="N338">
            <v>2506271.2222501803</v>
          </cell>
          <cell r="O338">
            <v>1606482.7044928204</v>
          </cell>
          <cell r="P338">
            <v>2053760.3267381203</v>
          </cell>
          <cell r="Q338">
            <v>9850512.0933912024</v>
          </cell>
          <cell r="R338">
            <v>2140457.3365159607</v>
          </cell>
          <cell r="S338">
            <v>2146638.9874514206</v>
          </cell>
          <cell r="T338">
            <v>2462169.58732206</v>
          </cell>
          <cell r="U338">
            <v>2151969.5079605798</v>
          </cell>
          <cell r="V338">
            <v>2210730.8905666596</v>
          </cell>
          <cell r="W338">
            <v>2587200</v>
          </cell>
          <cell r="X338">
            <v>2048200</v>
          </cell>
          <cell r="Y338">
            <v>25597878.403207883</v>
          </cell>
          <cell r="Z338" t="str">
            <v xml:space="preserve"> </v>
          </cell>
          <cell r="AA338">
            <v>107.8</v>
          </cell>
          <cell r="AB338">
            <v>0</v>
          </cell>
        </row>
        <row r="339">
          <cell r="C339" t="str">
            <v xml:space="preserve">                                 - dinamizirani sprejeti proračun</v>
          </cell>
          <cell r="D339">
            <v>9133517</v>
          </cell>
          <cell r="I339">
            <v>435672</v>
          </cell>
          <cell r="J339">
            <v>435672</v>
          </cell>
          <cell r="K339">
            <v>435672</v>
          </cell>
          <cell r="N339">
            <v>435672</v>
          </cell>
          <cell r="O339">
            <v>435672</v>
          </cell>
          <cell r="P339">
            <v>435672</v>
          </cell>
          <cell r="Q339">
            <v>2614032</v>
          </cell>
          <cell r="R339">
            <v>435672</v>
          </cell>
          <cell r="S339">
            <v>435672</v>
          </cell>
          <cell r="T339">
            <v>435672</v>
          </cell>
          <cell r="U339">
            <v>435672</v>
          </cell>
          <cell r="V339">
            <v>2298620</v>
          </cell>
          <cell r="W339">
            <v>2659973</v>
          </cell>
          <cell r="X339">
            <v>1681152</v>
          </cell>
          <cell r="Y339">
            <v>10996465</v>
          </cell>
        </row>
        <row r="340">
          <cell r="A340">
            <v>402500</v>
          </cell>
          <cell r="C340" t="str">
            <v>Tekoče vzdrževanje poslovnih objektov</v>
          </cell>
          <cell r="D340">
            <v>2122352.4594596573</v>
          </cell>
          <cell r="G340">
            <v>192.89748308863804</v>
          </cell>
          <cell r="H340">
            <v>77.132675012523435</v>
          </cell>
          <cell r="I340">
            <v>37556.084093219994</v>
          </cell>
          <cell r="J340">
            <v>24709.0895513</v>
          </cell>
          <cell r="K340">
            <v>61322.268971040023</v>
          </cell>
          <cell r="N340">
            <v>96703.838759219987</v>
          </cell>
          <cell r="O340">
            <v>90177.137487360043</v>
          </cell>
          <cell r="P340">
            <v>98433.96466134004</v>
          </cell>
          <cell r="Q340">
            <v>408902.38352348009</v>
          </cell>
          <cell r="R340">
            <v>67518.629744720034</v>
          </cell>
          <cell r="S340">
            <v>219023.26358681999</v>
          </cell>
          <cell r="T340">
            <v>900130.3645364804</v>
          </cell>
          <cell r="U340">
            <v>202706.57138424</v>
          </cell>
          <cell r="V340">
            <v>158104.83968663999</v>
          </cell>
          <cell r="W340">
            <v>185028.780745189</v>
          </cell>
          <cell r="X340">
            <v>146481.1180899413</v>
          </cell>
          <cell r="Y340">
            <v>2287895.9512975109</v>
          </cell>
        </row>
        <row r="341">
          <cell r="A341">
            <v>402501</v>
          </cell>
          <cell r="C341" t="str">
            <v>Tekoče vzdrževanje stanovanjskih objektov</v>
          </cell>
          <cell r="D341">
            <v>22261.579219808722</v>
          </cell>
          <cell r="G341">
            <v>19.575918032902472</v>
          </cell>
          <cell r="H341">
            <v>-82.023950383009662</v>
          </cell>
          <cell r="I341">
            <v>0</v>
          </cell>
          <cell r="J341">
            <v>5178.8220961400002</v>
          </cell>
          <cell r="K341">
            <v>801.70482700000002</v>
          </cell>
          <cell r="N341">
            <v>1748.6150574200005</v>
          </cell>
          <cell r="O341">
            <v>2259.47730624</v>
          </cell>
          <cell r="P341">
            <v>5027.0820399799995</v>
          </cell>
          <cell r="Q341">
            <v>15015.701326779999</v>
          </cell>
          <cell r="R341">
            <v>2374.0836473199997</v>
          </cell>
          <cell r="S341">
            <v>1128.2779954600001</v>
          </cell>
          <cell r="T341">
            <v>659.35872156000005</v>
          </cell>
          <cell r="U341">
            <v>1866.3750336000003</v>
          </cell>
          <cell r="V341">
            <v>953.9562755799999</v>
          </cell>
          <cell r="W341">
            <v>1116.4071062253772</v>
          </cell>
          <cell r="X341">
            <v>883.82229242842357</v>
          </cell>
          <cell r="Y341">
            <v>23997.982398953802</v>
          </cell>
        </row>
        <row r="342">
          <cell r="A342">
            <v>402502</v>
          </cell>
          <cell r="C342" t="str">
            <v>Tekoče vzdrževanje počitniških objektov</v>
          </cell>
          <cell r="D342">
            <v>3240.8156203764493</v>
          </cell>
          <cell r="G342">
            <v>15.416931754910273</v>
          </cell>
          <cell r="H342">
            <v>-85.843037874278906</v>
          </cell>
          <cell r="I342">
            <v>0</v>
          </cell>
          <cell r="J342">
            <v>66.139612</v>
          </cell>
          <cell r="K342">
            <v>656.23390140000004</v>
          </cell>
          <cell r="N342">
            <v>50.876102200000005</v>
          </cell>
          <cell r="O342">
            <v>245.82359494000002</v>
          </cell>
          <cell r="P342">
            <v>31.807468000000004</v>
          </cell>
          <cell r="Q342">
            <v>1050.8806785400002</v>
          </cell>
          <cell r="R342">
            <v>27.855153479999998</v>
          </cell>
          <cell r="S342">
            <v>291.03071074000007</v>
          </cell>
          <cell r="T342">
            <v>1283.2211561399999</v>
          </cell>
          <cell r="U342">
            <v>204.54804216000002</v>
          </cell>
          <cell r="V342">
            <v>205.39560888</v>
          </cell>
          <cell r="W342">
            <v>240.37277515859307</v>
          </cell>
          <cell r="X342">
            <v>190.29511366721948</v>
          </cell>
          <cell r="Y342">
            <v>3493.599238765813</v>
          </cell>
        </row>
        <row r="343">
          <cell r="A343">
            <v>402503</v>
          </cell>
          <cell r="C343" t="str">
            <v>Tekoče vzdrževanje drugih objektov</v>
          </cell>
          <cell r="D343">
            <v>15211342.224796701</v>
          </cell>
          <cell r="G343">
            <v>111.06377801739642</v>
          </cell>
          <cell r="H343">
            <v>1.986940328187714</v>
          </cell>
          <cell r="I343">
            <v>333606.36256640003</v>
          </cell>
          <cell r="J343">
            <v>192449.1357866</v>
          </cell>
          <cell r="K343">
            <v>2047727.8710026604</v>
          </cell>
          <cell r="N343">
            <v>1980710.4329089001</v>
          </cell>
          <cell r="O343">
            <v>1076299.0911211001</v>
          </cell>
          <cell r="P343">
            <v>1235903.7605945801</v>
          </cell>
          <cell r="Q343">
            <v>6866696.6539802402</v>
          </cell>
          <cell r="R343">
            <v>1500966.2249505003</v>
          </cell>
          <cell r="S343">
            <v>1327560.7473112601</v>
          </cell>
          <cell r="T343">
            <v>1176442.7377056198</v>
          </cell>
          <cell r="U343">
            <v>1238555.7553476801</v>
          </cell>
          <cell r="V343">
            <v>1384539.7535169201</v>
          </cell>
          <cell r="W343">
            <v>1620315.3742429537</v>
          </cell>
          <cell r="X343">
            <v>1282749.6712756718</v>
          </cell>
          <cell r="Y343">
            <v>16397826.918330846</v>
          </cell>
        </row>
        <row r="344">
          <cell r="A344">
            <v>402504</v>
          </cell>
          <cell r="C344" t="str">
            <v>Zavarovalne premije za objekte</v>
          </cell>
          <cell r="D344">
            <v>297460.85815577442</v>
          </cell>
          <cell r="G344">
            <v>101.06588906322138</v>
          </cell>
          <cell r="H344">
            <v>-7.1938576095304256</v>
          </cell>
          <cell r="I344">
            <v>809.98277822000011</v>
          </cell>
          <cell r="J344">
            <v>5347.7463131399982</v>
          </cell>
          <cell r="K344">
            <v>12953.279412920005</v>
          </cell>
          <cell r="N344">
            <v>62538.317607920013</v>
          </cell>
          <cell r="O344">
            <v>31272.509475900002</v>
          </cell>
          <cell r="P344">
            <v>26858.573386259999</v>
          </cell>
          <cell r="Q344">
            <v>139780.40897436001</v>
          </cell>
          <cell r="R344">
            <v>2585.0892220999995</v>
          </cell>
          <cell r="S344">
            <v>30727.830345520008</v>
          </cell>
          <cell r="T344">
            <v>28951.726633060007</v>
          </cell>
          <cell r="U344">
            <v>56460.381300400004</v>
          </cell>
          <cell r="V344">
            <v>20071.660485799992</v>
          </cell>
          <cell r="W344">
            <v>23489.697561312438</v>
          </cell>
          <cell r="X344">
            <v>18596.010569372345</v>
          </cell>
          <cell r="Y344">
            <v>320662.80509192473</v>
          </cell>
        </row>
        <row r="345">
          <cell r="A345">
            <v>402510</v>
          </cell>
          <cell r="C345" t="str">
            <v>Tekoče vzdrževanje komunikac.opreme in računaln.</v>
          </cell>
          <cell r="D345">
            <v>3278838.0251514511</v>
          </cell>
          <cell r="G345">
            <v>134.38605588630389</v>
          </cell>
          <cell r="H345">
            <v>23.403173449314863</v>
          </cell>
          <cell r="I345">
            <v>34364.83638742</v>
          </cell>
          <cell r="J345">
            <v>184266.34705402004</v>
          </cell>
          <cell r="K345">
            <v>437994.03382350021</v>
          </cell>
          <cell r="N345">
            <v>229599.71951839991</v>
          </cell>
          <cell r="O345">
            <v>240654.99341576011</v>
          </cell>
          <cell r="P345">
            <v>386809.90321358031</v>
          </cell>
          <cell r="Q345">
            <v>1513689.8334126805</v>
          </cell>
          <cell r="R345">
            <v>311418.07697923988</v>
          </cell>
          <cell r="S345">
            <v>289196.74449358025</v>
          </cell>
          <cell r="T345">
            <v>200360.68520929999</v>
          </cell>
          <cell r="U345">
            <v>316666.30341037986</v>
          </cell>
          <cell r="V345">
            <v>291676.4834383399</v>
          </cell>
          <cell r="W345">
            <v>341346.56604822929</v>
          </cell>
          <cell r="X345">
            <v>270232.69812151481</v>
          </cell>
          <cell r="Y345">
            <v>3534587.391113264</v>
          </cell>
        </row>
        <row r="346">
          <cell r="A346">
            <v>402511</v>
          </cell>
          <cell r="C346" t="str">
            <v>Tekoče vzdrževanje druge opreme</v>
          </cell>
          <cell r="D346">
            <v>2453127.0377015816</v>
          </cell>
          <cell r="G346">
            <v>115.62525597109779</v>
          </cell>
          <cell r="H346">
            <v>6.1756253178124609</v>
          </cell>
          <cell r="I346">
            <v>50123.192503999999</v>
          </cell>
          <cell r="J346">
            <v>64124.083625139967</v>
          </cell>
          <cell r="K346">
            <v>112846.94929969993</v>
          </cell>
          <cell r="N346">
            <v>120707.97860814007</v>
          </cell>
          <cell r="O346">
            <v>125430.04645556016</v>
          </cell>
          <cell r="P346">
            <v>196554.41498153991</v>
          </cell>
          <cell r="Q346">
            <v>669786.66547408013</v>
          </cell>
          <cell r="R346">
            <v>203200.90572627998</v>
          </cell>
          <cell r="S346">
            <v>270660.58448044019</v>
          </cell>
          <cell r="T346">
            <v>108931.05401794001</v>
          </cell>
          <cell r="U346">
            <v>325544.23802823998</v>
          </cell>
          <cell r="V346">
            <v>344341.55490350001</v>
          </cell>
          <cell r="W346">
            <v>402980.06177404191</v>
          </cell>
          <cell r="X346">
            <v>319025.88223778317</v>
          </cell>
          <cell r="Y346">
            <v>2644470.9466423052</v>
          </cell>
        </row>
        <row r="347">
          <cell r="A347">
            <v>402512</v>
          </cell>
          <cell r="C347" t="str">
            <v>Zavarovalne premije za opremo</v>
          </cell>
          <cell r="D347">
            <v>170067.14000269084</v>
          </cell>
          <cell r="G347">
            <v>271.0095578678762</v>
          </cell>
          <cell r="H347">
            <v>148.86093468124534</v>
          </cell>
          <cell r="I347">
            <v>788.82045242000004</v>
          </cell>
          <cell r="J347">
            <v>1482.9317271999998</v>
          </cell>
          <cell r="K347">
            <v>46777.374927360019</v>
          </cell>
          <cell r="N347">
            <v>3737.1882039800003</v>
          </cell>
          <cell r="O347">
            <v>1514.0783488600005</v>
          </cell>
          <cell r="P347">
            <v>82021.857126440009</v>
          </cell>
          <cell r="Q347">
            <v>136322.25078626003</v>
          </cell>
          <cell r="R347">
            <v>2455.5570870600009</v>
          </cell>
          <cell r="S347">
            <v>1178.4155706400004</v>
          </cell>
          <cell r="T347">
            <v>40206.565323539995</v>
          </cell>
          <cell r="U347">
            <v>-187.55484902000006</v>
          </cell>
          <cell r="V347">
            <v>1084.0779796000002</v>
          </cell>
          <cell r="W347">
            <v>1268.687455713891</v>
          </cell>
          <cell r="X347">
            <v>1004.3775691068303</v>
          </cell>
          <cell r="Y347">
            <v>183332.37692290076</v>
          </cell>
        </row>
        <row r="348">
          <cell r="A348">
            <v>402599</v>
          </cell>
          <cell r="C348" t="str">
            <v>Drugi izdatki za tekoče vzdrževanje in zavarovanje</v>
          </cell>
          <cell r="D348">
            <v>187022.66435195773</v>
          </cell>
          <cell r="G348">
            <v>21.951961006640353</v>
          </cell>
          <cell r="H348">
            <v>-79.842092739540533</v>
          </cell>
          <cell r="I348">
            <v>12361.788046300002</v>
          </cell>
          <cell r="J348">
            <v>6534.9954469800014</v>
          </cell>
          <cell r="K348">
            <v>9147.7657039999995</v>
          </cell>
          <cell r="N348">
            <v>10474.255484000001</v>
          </cell>
          <cell r="O348">
            <v>38629.547287099987</v>
          </cell>
          <cell r="P348">
            <v>22118.963266399995</v>
          </cell>
          <cell r="Q348">
            <v>99267.315234779977</v>
          </cell>
          <cell r="R348">
            <v>49910.914005260027</v>
          </cell>
          <cell r="S348">
            <v>6872.0929569599966</v>
          </cell>
          <cell r="T348">
            <v>5203.8740184200005</v>
          </cell>
          <cell r="U348">
            <v>10152.8902629</v>
          </cell>
          <cell r="V348">
            <v>9753.1686714000025</v>
          </cell>
          <cell r="W348">
            <v>11414.052291176065</v>
          </cell>
          <cell r="X348">
            <v>9036.1247305143843</v>
          </cell>
          <cell r="Y348">
            <v>201610.43217141047</v>
          </cell>
        </row>
        <row r="349">
          <cell r="Q349" t="str">
            <v xml:space="preserve"> </v>
          </cell>
        </row>
        <row r="350">
          <cell r="A350">
            <v>4026</v>
          </cell>
          <cell r="C350" t="str">
            <v xml:space="preserve">Najemnine in zakupnine </v>
          </cell>
          <cell r="D350">
            <v>9238795.5853899997</v>
          </cell>
          <cell r="E350">
            <v>8945725</v>
          </cell>
          <cell r="F350">
            <v>293070.58538999967</v>
          </cell>
          <cell r="G350">
            <v>121.7636811085985</v>
          </cell>
          <cell r="H350">
            <v>11.812379346738751</v>
          </cell>
          <cell r="I350">
            <v>258728.91388497996</v>
          </cell>
          <cell r="J350">
            <v>513917.37404854002</v>
          </cell>
          <cell r="K350">
            <v>1078284.5787945003</v>
          </cell>
          <cell r="L350">
            <v>1850930.8667280204</v>
          </cell>
          <cell r="N350">
            <v>734254.61163054034</v>
          </cell>
          <cell r="O350">
            <v>889230.30259910005</v>
          </cell>
          <cell r="P350">
            <v>911543.73455376015</v>
          </cell>
          <cell r="Q350">
            <v>4385959.5155114206</v>
          </cell>
          <cell r="R350">
            <v>665380.38027384016</v>
          </cell>
          <cell r="S350">
            <v>793153.25708696013</v>
          </cell>
          <cell r="T350">
            <v>747620.66466010001</v>
          </cell>
          <cell r="U350">
            <v>777055.02322293981</v>
          </cell>
          <cell r="V350">
            <v>865452.80029516015</v>
          </cell>
          <cell r="W350">
            <v>1185800</v>
          </cell>
          <cell r="X350">
            <v>539000</v>
          </cell>
          <cell r="Y350">
            <v>9959421.6410504226</v>
          </cell>
          <cell r="Z350" t="str">
            <v xml:space="preserve"> </v>
          </cell>
          <cell r="AA350">
            <v>107.8</v>
          </cell>
          <cell r="AB350">
            <v>0</v>
          </cell>
        </row>
        <row r="351">
          <cell r="C351" t="str">
            <v xml:space="preserve">                                 - dinamizirani sprejeti proračun</v>
          </cell>
          <cell r="D351">
            <v>4225678</v>
          </cell>
          <cell r="I351">
            <v>232344</v>
          </cell>
          <cell r="J351">
            <v>232344</v>
          </cell>
          <cell r="K351">
            <v>232344</v>
          </cell>
          <cell r="N351">
            <v>232344</v>
          </cell>
          <cell r="O351">
            <v>232344</v>
          </cell>
          <cell r="P351">
            <v>232344</v>
          </cell>
          <cell r="Q351">
            <v>1394064</v>
          </cell>
          <cell r="R351">
            <v>232344</v>
          </cell>
          <cell r="S351">
            <v>232344</v>
          </cell>
          <cell r="T351">
            <v>232344</v>
          </cell>
          <cell r="U351">
            <v>232344</v>
          </cell>
          <cell r="V351">
            <v>937292</v>
          </cell>
          <cell r="W351">
            <v>1200677</v>
          </cell>
          <cell r="X351">
            <v>469217</v>
          </cell>
          <cell r="Y351">
            <v>4930626</v>
          </cell>
        </row>
        <row r="352">
          <cell r="A352">
            <v>402600</v>
          </cell>
          <cell r="C352" t="str">
            <v>Najemnine in zakupnine za poslovne objekte</v>
          </cell>
          <cell r="D352">
            <v>6353331.6473119389</v>
          </cell>
          <cell r="G352">
            <v>129.00824903453224</v>
          </cell>
          <cell r="H352">
            <v>18.464875146494236</v>
          </cell>
          <cell r="I352">
            <v>170040.67994297994</v>
          </cell>
          <cell r="J352">
            <v>328553.26881762</v>
          </cell>
          <cell r="K352">
            <v>644583.70900154032</v>
          </cell>
          <cell r="N352">
            <v>505788.06739692041</v>
          </cell>
          <cell r="O352">
            <v>580696.10556804005</v>
          </cell>
          <cell r="P352">
            <v>624215.22828742012</v>
          </cell>
          <cell r="Q352">
            <v>2853877.0590145211</v>
          </cell>
          <cell r="R352">
            <v>446075.13713378028</v>
          </cell>
          <cell r="S352">
            <v>553786.16494278004</v>
          </cell>
          <cell r="T352">
            <v>487655.58639952017</v>
          </cell>
          <cell r="U352">
            <v>537178.62224949978</v>
          </cell>
          <cell r="V352">
            <v>658321.09095676034</v>
          </cell>
          <cell r="W352">
            <v>901998.52538496885</v>
          </cell>
          <cell r="X352">
            <v>409999.32972044032</v>
          </cell>
          <cell r="Y352">
            <v>6848891.5158022717</v>
          </cell>
        </row>
        <row r="353">
          <cell r="A353">
            <v>402601</v>
          </cell>
          <cell r="C353" t="str">
            <v>Najemnine in zakupnine za stanovanjske objekte</v>
          </cell>
          <cell r="D353">
            <v>424836.08471358824</v>
          </cell>
          <cell r="G353">
            <v>92.428732442711691</v>
          </cell>
          <cell r="H353">
            <v>-15.12513090660083</v>
          </cell>
          <cell r="I353">
            <v>31985.994264840003</v>
          </cell>
          <cell r="J353">
            <v>37057.7323578</v>
          </cell>
          <cell r="K353">
            <v>26510.499928220008</v>
          </cell>
          <cell r="N353">
            <v>30585.743477520005</v>
          </cell>
          <cell r="O353">
            <v>54484.028566659996</v>
          </cell>
          <cell r="P353">
            <v>41016.763098080002</v>
          </cell>
          <cell r="Q353">
            <v>221640.76169312</v>
          </cell>
          <cell r="R353">
            <v>41139.650139279998</v>
          </cell>
          <cell r="S353">
            <v>17717.246145059999</v>
          </cell>
          <cell r="T353">
            <v>43907.871920220001</v>
          </cell>
          <cell r="U353">
            <v>54011.74464994001</v>
          </cell>
          <cell r="V353">
            <v>26581.183277880005</v>
          </cell>
          <cell r="W353">
            <v>36420.203528326805</v>
          </cell>
          <cell r="X353">
            <v>16554.637967421277</v>
          </cell>
          <cell r="Y353">
            <v>457973.29932124814</v>
          </cell>
        </row>
        <row r="354">
          <cell r="A354">
            <v>402602</v>
          </cell>
          <cell r="C354" t="str">
            <v>Najemnine in zakupnine za garaže in parkirne prost.</v>
          </cell>
          <cell r="D354">
            <v>143245.47826051884</v>
          </cell>
          <cell r="G354">
            <v>137.90104423261516</v>
          </cell>
          <cell r="H354">
            <v>26.630894612135123</v>
          </cell>
          <cell r="I354">
            <v>3528.8420228600003</v>
          </cell>
          <cell r="J354">
            <v>7673.9568428600005</v>
          </cell>
          <cell r="K354">
            <v>24250.590354760006</v>
          </cell>
          <cell r="N354">
            <v>17025.196372800001</v>
          </cell>
          <cell r="O354">
            <v>14682.763711</v>
          </cell>
          <cell r="P354">
            <v>12054.855541959994</v>
          </cell>
          <cell r="Q354">
            <v>79216.204846239998</v>
          </cell>
          <cell r="R354">
            <v>10225.349445080003</v>
          </cell>
          <cell r="S354">
            <v>11977.709291240008</v>
          </cell>
          <cell r="T354">
            <v>11450.25718298</v>
          </cell>
          <cell r="U354">
            <v>9714.6455760200042</v>
          </cell>
          <cell r="V354">
            <v>10636.499216419999</v>
          </cell>
          <cell r="W354">
            <v>14573.597504715784</v>
          </cell>
          <cell r="X354">
            <v>6624.3625021435391</v>
          </cell>
          <cell r="Y354">
            <v>154418.62556483934</v>
          </cell>
        </row>
        <row r="355">
          <cell r="A355">
            <v>402603</v>
          </cell>
          <cell r="C355" t="str">
            <v>Najemnine in zakupnine za druge objekte</v>
          </cell>
          <cell r="D355">
            <v>593266.21038119053</v>
          </cell>
          <cell r="G355">
            <v>704.70434611451526</v>
          </cell>
          <cell r="H355">
            <v>547.11142893894873</v>
          </cell>
          <cell r="I355">
            <v>46544.854510000005</v>
          </cell>
          <cell r="J355">
            <v>53126.051376859999</v>
          </cell>
          <cell r="K355">
            <v>48526.88713950001</v>
          </cell>
          <cell r="N355">
            <v>30021.909677760003</v>
          </cell>
          <cell r="O355">
            <v>49995.180715480012</v>
          </cell>
          <cell r="P355">
            <v>66617.057477739989</v>
          </cell>
          <cell r="Q355">
            <v>294831.94089734001</v>
          </cell>
          <cell r="R355">
            <v>69109.387214560003</v>
          </cell>
          <cell r="S355">
            <v>37925.122894120002</v>
          </cell>
          <cell r="T355">
            <v>66859.923762940001</v>
          </cell>
          <cell r="U355">
            <v>64502.587071999995</v>
          </cell>
          <cell r="V355">
            <v>35520.868581660005</v>
          </cell>
          <cell r="W355">
            <v>48668.911753208609</v>
          </cell>
          <cell r="X355">
            <v>22122.232615094825</v>
          </cell>
          <cell r="Y355">
            <v>639540.97479092341</v>
          </cell>
        </row>
        <row r="356">
          <cell r="A356">
            <v>402604</v>
          </cell>
          <cell r="C356" t="str">
            <v>Najem računalniške in programske opreme</v>
          </cell>
          <cell r="D356">
            <v>384431.54014527862</v>
          </cell>
          <cell r="G356">
            <v>77.993049827812541</v>
          </cell>
          <cell r="H356">
            <v>-28.381037807334678</v>
          </cell>
          <cell r="I356">
            <v>203.10738140000001</v>
          </cell>
          <cell r="J356">
            <v>46190.271462719997</v>
          </cell>
          <cell r="K356">
            <v>14055.50721498</v>
          </cell>
          <cell r="N356">
            <v>4948.9331630200004</v>
          </cell>
          <cell r="O356">
            <v>51494.048527459992</v>
          </cell>
          <cell r="P356">
            <v>9869.0999822799986</v>
          </cell>
          <cell r="Q356">
            <v>126760.96773185999</v>
          </cell>
          <cell r="R356">
            <v>5835.0316024000003</v>
          </cell>
          <cell r="S356">
            <v>42780.93388954</v>
          </cell>
          <cell r="T356">
            <v>66449.572326060006</v>
          </cell>
          <cell r="U356">
            <v>1374.05101064</v>
          </cell>
          <cell r="V356">
            <v>57206.742038599987</v>
          </cell>
          <cell r="W356">
            <v>78381.807403288389</v>
          </cell>
          <cell r="X356">
            <v>35628.094274221992</v>
          </cell>
          <cell r="Y356">
            <v>414417.20027661033</v>
          </cell>
        </row>
        <row r="357">
          <cell r="A357">
            <v>402605</v>
          </cell>
          <cell r="C357" t="str">
            <v>Nadomestilo za uporabo stavbnega zemljišča</v>
          </cell>
          <cell r="D357">
            <v>128369.95945165858</v>
          </cell>
          <cell r="G357">
            <v>133.75955866982636</v>
          </cell>
          <cell r="H357">
            <v>22.827877566415381</v>
          </cell>
          <cell r="I357">
            <v>192.09056636000003</v>
          </cell>
          <cell r="J357">
            <v>3624.7415065400014</v>
          </cell>
          <cell r="K357">
            <v>10732.863404340003</v>
          </cell>
          <cell r="N357">
            <v>10694.422991560003</v>
          </cell>
          <cell r="O357">
            <v>12081.454642179997</v>
          </cell>
          <cell r="P357">
            <v>11213.022348220002</v>
          </cell>
          <cell r="Q357">
            <v>48538.595459200005</v>
          </cell>
          <cell r="R357">
            <v>7754.1391727799992</v>
          </cell>
          <cell r="S357">
            <v>16827.274214520003</v>
          </cell>
          <cell r="T357">
            <v>4937.7964743799994</v>
          </cell>
          <cell r="U357">
            <v>8955.3956230200038</v>
          </cell>
          <cell r="V357">
            <v>17163.566986720001</v>
          </cell>
          <cell r="W357">
            <v>23516.658246309209</v>
          </cell>
          <cell r="X357">
            <v>10689.390111958734</v>
          </cell>
          <cell r="Y357">
            <v>138382.81628888796</v>
          </cell>
        </row>
        <row r="358">
          <cell r="A358">
            <v>402606</v>
          </cell>
          <cell r="C358" t="str">
            <v>Druga nadomestila za uporabo zemljišča</v>
          </cell>
          <cell r="D358">
            <v>12262.093537774612</v>
          </cell>
          <cell r="G358">
            <v>96.108791991438608</v>
          </cell>
          <cell r="H358">
            <v>-11.745829208963627</v>
          </cell>
          <cell r="I358">
            <v>10.786058360000002</v>
          </cell>
          <cell r="J358">
            <v>230.48017300000001</v>
          </cell>
          <cell r="K358">
            <v>3750.8513149800006</v>
          </cell>
          <cell r="N358">
            <v>1285.5833236400001</v>
          </cell>
          <cell r="O358">
            <v>2431.00450516</v>
          </cell>
          <cell r="P358">
            <v>-539.42524944000002</v>
          </cell>
          <cell r="Q358">
            <v>7169.280125700001</v>
          </cell>
          <cell r="R358">
            <v>-1894.2706228600002</v>
          </cell>
          <cell r="S358">
            <v>6936.8594664600005</v>
          </cell>
          <cell r="T358">
            <v>200.96830600000001</v>
          </cell>
          <cell r="U358">
            <v>205.3529632</v>
          </cell>
          <cell r="V358">
            <v>200.587233</v>
          </cell>
          <cell r="W358">
            <v>274.83456152695999</v>
          </cell>
          <cell r="X358">
            <v>124.9248006940727</v>
          </cell>
          <cell r="Y358">
            <v>13218.536833721035</v>
          </cell>
        </row>
        <row r="359">
          <cell r="A359">
            <v>402699</v>
          </cell>
          <cell r="C359" t="str">
            <v>Druge najemnine, zakupnine in licenčnine</v>
          </cell>
          <cell r="D359">
            <v>1199052.5715880524</v>
          </cell>
          <cell r="G359">
            <v>84.834650280014955</v>
          </cell>
          <cell r="H359">
            <v>-22.098576418719048</v>
          </cell>
          <cell r="I359">
            <v>6222.5591381800004</v>
          </cell>
          <cell r="J359">
            <v>37460.871511139994</v>
          </cell>
          <cell r="K359">
            <v>305873.67043617996</v>
          </cell>
          <cell r="N359">
            <v>133904.75522732001</v>
          </cell>
          <cell r="O359">
            <v>123365.71636311998</v>
          </cell>
          <cell r="P359">
            <v>147097.13306749999</v>
          </cell>
          <cell r="Q359">
            <v>753924.70574343996</v>
          </cell>
          <cell r="R359">
            <v>87135.956188819953</v>
          </cell>
          <cell r="S359">
            <v>105201.94624323999</v>
          </cell>
          <cell r="T359">
            <v>66158.68828799999</v>
          </cell>
          <cell r="U359">
            <v>101112.62407862004</v>
          </cell>
          <cell r="V359">
            <v>59822.262004119977</v>
          </cell>
          <cell r="W359">
            <v>81965.461617655543</v>
          </cell>
          <cell r="X359">
            <v>37257.028008025249</v>
          </cell>
          <cell r="Y359">
            <v>1292578.6721719208</v>
          </cell>
        </row>
        <row r="360">
          <cell r="Q360" t="str">
            <v xml:space="preserve"> </v>
          </cell>
          <cell r="V360" t="str">
            <v xml:space="preserve"> </v>
          </cell>
          <cell r="W360" t="str">
            <v xml:space="preserve"> </v>
          </cell>
          <cell r="X360" t="str">
            <v xml:space="preserve"> </v>
          </cell>
        </row>
        <row r="361">
          <cell r="A361">
            <v>4027</v>
          </cell>
          <cell r="C361" t="str">
            <v xml:space="preserve">Kazni in odškodnine </v>
          </cell>
          <cell r="D361">
            <v>2622162.7418900002</v>
          </cell>
          <cell r="E361">
            <v>3214946</v>
          </cell>
          <cell r="F361">
            <v>-592783.25810999982</v>
          </cell>
          <cell r="G361">
            <v>143.06548614034955</v>
          </cell>
          <cell r="H361">
            <v>31.373265509962835</v>
          </cell>
          <cell r="I361">
            <v>0</v>
          </cell>
          <cell r="J361">
            <v>1153649.6496725201</v>
          </cell>
          <cell r="K361">
            <v>208934.43307506002</v>
          </cell>
          <cell r="L361">
            <v>1362584.08274758</v>
          </cell>
          <cell r="N361">
            <v>190316.84977073999</v>
          </cell>
          <cell r="O361">
            <v>470583.65202156</v>
          </cell>
          <cell r="P361">
            <v>226165.6523665</v>
          </cell>
          <cell r="Q361">
            <v>2249650.2369063799</v>
          </cell>
          <cell r="R361">
            <v>99129.424568020011</v>
          </cell>
          <cell r="S361">
            <v>113823.42122228</v>
          </cell>
          <cell r="T361">
            <v>79183.540120300007</v>
          </cell>
          <cell r="U361">
            <v>64252.350716400004</v>
          </cell>
          <cell r="V361">
            <v>112852.46222404001</v>
          </cell>
          <cell r="W361">
            <v>53900</v>
          </cell>
          <cell r="X361">
            <v>53900</v>
          </cell>
          <cell r="Y361">
            <v>2826691.4357574196</v>
          </cell>
          <cell r="Z361" t="str">
            <v xml:space="preserve"> </v>
          </cell>
          <cell r="AA361">
            <v>107.8</v>
          </cell>
          <cell r="AB361">
            <v>0</v>
          </cell>
        </row>
        <row r="362">
          <cell r="C362" t="str">
            <v xml:space="preserve">                                 - dinamizirani sprejeti proračun</v>
          </cell>
          <cell r="D362">
            <v>301278</v>
          </cell>
          <cell r="I362">
            <v>0</v>
          </cell>
          <cell r="J362">
            <v>0</v>
          </cell>
          <cell r="K362">
            <v>0</v>
          </cell>
          <cell r="N362">
            <v>0</v>
          </cell>
          <cell r="O362">
            <v>0</v>
          </cell>
          <cell r="P362">
            <v>0</v>
          </cell>
          <cell r="Q362">
            <v>0</v>
          </cell>
          <cell r="R362">
            <v>0</v>
          </cell>
          <cell r="S362">
            <v>0</v>
          </cell>
          <cell r="T362">
            <v>0</v>
          </cell>
          <cell r="U362">
            <v>0</v>
          </cell>
          <cell r="V362">
            <v>202406</v>
          </cell>
          <cell r="W362">
            <v>200769</v>
          </cell>
          <cell r="X362">
            <v>100509</v>
          </cell>
          <cell r="Y362">
            <v>503684</v>
          </cell>
        </row>
        <row r="363">
          <cell r="A363">
            <v>402700</v>
          </cell>
          <cell r="C363" t="str">
            <v>Kazni</v>
          </cell>
          <cell r="D363">
            <v>335873.13422861078</v>
          </cell>
          <cell r="G363" t="str">
            <v>…</v>
          </cell>
          <cell r="H363" t="str">
            <v>…</v>
          </cell>
          <cell r="I363">
            <v>0</v>
          </cell>
          <cell r="J363">
            <v>0</v>
          </cell>
          <cell r="K363">
            <v>0</v>
          </cell>
          <cell r="N363">
            <v>281.27715000000001</v>
          </cell>
          <cell r="O363">
            <v>226224.42088400002</v>
          </cell>
          <cell r="P363">
            <v>62279.593144999999</v>
          </cell>
          <cell r="Q363">
            <v>288785.29117900005</v>
          </cell>
          <cell r="R363">
            <v>30241.800204000003</v>
          </cell>
          <cell r="S363">
            <v>16749.92349954</v>
          </cell>
          <cell r="T363">
            <v>168.148596</v>
          </cell>
          <cell r="U363">
            <v>0</v>
          </cell>
          <cell r="V363">
            <v>13362.152803999999</v>
          </cell>
          <cell r="W363">
            <v>6381.961207951188</v>
          </cell>
          <cell r="X363">
            <v>6381.961207951188</v>
          </cell>
          <cell r="Y363">
            <v>362071.23869844247</v>
          </cell>
        </row>
        <row r="364">
          <cell r="A364">
            <v>402701</v>
          </cell>
          <cell r="C364" t="str">
            <v>Odškodnine neupravičeno obsojenim</v>
          </cell>
          <cell r="D364">
            <v>463645.84187768295</v>
          </cell>
          <cell r="G364">
            <v>151.13085929298225</v>
          </cell>
          <cell r="H364">
            <v>38.779485117522711</v>
          </cell>
          <cell r="I364">
            <v>0</v>
          </cell>
          <cell r="J364">
            <v>1302.4935</v>
          </cell>
          <cell r="K364">
            <v>25255.481559</v>
          </cell>
          <cell r="N364">
            <v>125654.18635</v>
          </cell>
          <cell r="O364">
            <v>81686.063921000008</v>
          </cell>
          <cell r="P364">
            <v>78496.603431399999</v>
          </cell>
          <cell r="Q364">
            <v>312394.82876139996</v>
          </cell>
          <cell r="R364">
            <v>44558.723055000002</v>
          </cell>
          <cell r="S364">
            <v>60393.660614979999</v>
          </cell>
          <cell r="T364">
            <v>39879.643831720001</v>
          </cell>
          <cell r="U364">
            <v>12915.7875</v>
          </cell>
          <cell r="V364">
            <v>15173.448397800001</v>
          </cell>
          <cell r="W364">
            <v>7247.0626916211031</v>
          </cell>
          <cell r="X364">
            <v>7247.0626916211031</v>
          </cell>
          <cell r="Y364">
            <v>499810.21754414204</v>
          </cell>
        </row>
        <row r="365">
          <cell r="A365">
            <v>402702</v>
          </cell>
          <cell r="C365" t="str">
            <v>Druge odškodnine</v>
          </cell>
          <cell r="D365">
            <v>1649591.5743401877</v>
          </cell>
          <cell r="G365">
            <v>108.16158815115809</v>
          </cell>
          <cell r="H365">
            <v>-0.67806414035071327</v>
          </cell>
          <cell r="I365">
            <v>0</v>
          </cell>
          <cell r="J365">
            <v>1145782.4638845201</v>
          </cell>
          <cell r="K365">
            <v>175359.04992606002</v>
          </cell>
          <cell r="N365">
            <v>62929.589770740007</v>
          </cell>
          <cell r="O365">
            <v>158246.99311036</v>
          </cell>
          <cell r="P365">
            <v>58789.7448831</v>
          </cell>
          <cell r="Q365">
            <v>1601107.8415747802</v>
          </cell>
          <cell r="R365">
            <v>17307.653825000001</v>
          </cell>
          <cell r="S365">
            <v>24630.928600740001</v>
          </cell>
          <cell r="T365">
            <v>26019.389582339998</v>
          </cell>
          <cell r="U365">
            <v>20241.548283880002</v>
          </cell>
          <cell r="V365">
            <v>45494.585521000008</v>
          </cell>
          <cell r="W365">
            <v>21728.884875491342</v>
          </cell>
          <cell r="X365">
            <v>21728.884875491342</v>
          </cell>
          <cell r="Y365">
            <v>1778259.7171387225</v>
          </cell>
        </row>
        <row r="366">
          <cell r="A366">
            <v>402799</v>
          </cell>
          <cell r="C366" t="str">
            <v>Druge odškodnine in kazni</v>
          </cell>
          <cell r="D366">
            <v>173052.19144351833</v>
          </cell>
          <cell r="G366" t="str">
            <v>…</v>
          </cell>
          <cell r="H366" t="str">
            <v>…</v>
          </cell>
          <cell r="I366">
            <v>0</v>
          </cell>
          <cell r="J366">
            <v>6564.6922880000002</v>
          </cell>
          <cell r="K366">
            <v>8319.9015900000013</v>
          </cell>
          <cell r="N366">
            <v>1451.7965000000002</v>
          </cell>
          <cell r="O366">
            <v>4426.1741061999992</v>
          </cell>
          <cell r="P366">
            <v>26599.710907000001</v>
          </cell>
          <cell r="Q366">
            <v>47362.275391200004</v>
          </cell>
          <cell r="R366">
            <v>7021.2474840200002</v>
          </cell>
          <cell r="S366">
            <v>12048.908507019998</v>
          </cell>
          <cell r="T366">
            <v>13116.358110240002</v>
          </cell>
          <cell r="U366">
            <v>31095.014932520007</v>
          </cell>
          <cell r="V366">
            <v>38822.275501240001</v>
          </cell>
          <cell r="W366">
            <v>18542.091224936379</v>
          </cell>
          <cell r="X366">
            <v>18542.091224936379</v>
          </cell>
          <cell r="Y366">
            <v>186550.26237611281</v>
          </cell>
        </row>
        <row r="367">
          <cell r="Q367" t="str">
            <v xml:space="preserve"> </v>
          </cell>
          <cell r="V367" t="str">
            <v xml:space="preserve"> </v>
          </cell>
          <cell r="W367" t="str">
            <v xml:space="preserve"> </v>
          </cell>
          <cell r="X367" t="str">
            <v xml:space="preserve"> </v>
          </cell>
        </row>
        <row r="368">
          <cell r="A368">
            <v>4029</v>
          </cell>
          <cell r="C368" t="str">
            <v>Drugi operativni odhodki</v>
          </cell>
          <cell r="D368">
            <v>23869273.753219999</v>
          </cell>
          <cell r="E368">
            <v>27014091</v>
          </cell>
          <cell r="F368">
            <v>-3144817.2467800006</v>
          </cell>
          <cell r="G368">
            <v>109.37367578450549</v>
          </cell>
          <cell r="H368">
            <v>0.43496398944489556</v>
          </cell>
          <cell r="I368">
            <v>894452.61665196007</v>
          </cell>
          <cell r="J368">
            <v>1545324.4808943204</v>
          </cell>
          <cell r="K368">
            <v>2830356.5157762999</v>
          </cell>
          <cell r="L368">
            <v>5270133.6133225802</v>
          </cell>
          <cell r="N368">
            <v>2010095.9405006198</v>
          </cell>
          <cell r="O368">
            <v>2163942.7473035399</v>
          </cell>
          <cell r="P368">
            <v>2266244.7831349205</v>
          </cell>
          <cell r="Q368">
            <v>11710417.084261661</v>
          </cell>
          <cell r="R368">
            <v>2265484.3607599</v>
          </cell>
          <cell r="S368">
            <v>2332192.2953516594</v>
          </cell>
          <cell r="T368">
            <v>1835065.0947893606</v>
          </cell>
          <cell r="U368">
            <v>2510471.2155279405</v>
          </cell>
          <cell r="V368">
            <v>2537863.8505886402</v>
          </cell>
          <cell r="W368">
            <v>2723788.4988653464</v>
          </cell>
          <cell r="X368">
            <v>539000</v>
          </cell>
          <cell r="Y368">
            <v>26454282.400144514</v>
          </cell>
          <cell r="Z368" t="str">
            <v xml:space="preserve"> </v>
          </cell>
          <cell r="AA368">
            <v>110.82985881200425</v>
          </cell>
          <cell r="AB368">
            <v>2.8106296957367789</v>
          </cell>
        </row>
        <row r="369">
          <cell r="C369" t="str">
            <v xml:space="preserve">                                 - dinamizirani sprejeti proračun</v>
          </cell>
          <cell r="D369">
            <v>14166778</v>
          </cell>
          <cell r="I369">
            <v>643444</v>
          </cell>
          <cell r="J369">
            <v>643444</v>
          </cell>
          <cell r="K369">
            <v>643444</v>
          </cell>
          <cell r="N369">
            <v>643444</v>
          </cell>
          <cell r="O369">
            <v>643444</v>
          </cell>
          <cell r="P369">
            <v>643444</v>
          </cell>
          <cell r="Q369">
            <v>3860664</v>
          </cell>
          <cell r="R369">
            <v>643444</v>
          </cell>
          <cell r="S369">
            <v>643444</v>
          </cell>
          <cell r="T369">
            <v>643444</v>
          </cell>
          <cell r="U369">
            <v>643444</v>
          </cell>
          <cell r="V369">
            <v>2194166</v>
          </cell>
          <cell r="W369">
            <v>4705583</v>
          </cell>
          <cell r="X369">
            <v>2383311</v>
          </cell>
          <cell r="Y369">
            <v>15717500</v>
          </cell>
        </row>
        <row r="370">
          <cell r="A370">
            <v>402900</v>
          </cell>
          <cell r="C370" t="str">
            <v>Stroški konferenc, seminarjev in simpozijev</v>
          </cell>
          <cell r="D370">
            <v>541228.95011855068</v>
          </cell>
          <cell r="G370">
            <v>109.08848919275107</v>
          </cell>
          <cell r="H370">
            <v>0.17308465817360741</v>
          </cell>
          <cell r="I370">
            <v>5355.1632873200006</v>
          </cell>
          <cell r="J370">
            <v>22669.816081220004</v>
          </cell>
          <cell r="K370">
            <v>40234.541579540004</v>
          </cell>
          <cell r="N370">
            <v>43828.824023599991</v>
          </cell>
          <cell r="O370">
            <v>51146.518198159931</v>
          </cell>
          <cell r="P370">
            <v>71000.595390339993</v>
          </cell>
          <cell r="Q370">
            <v>234235.45856017992</v>
          </cell>
          <cell r="R370">
            <v>66581.701287640026</v>
          </cell>
          <cell r="S370">
            <v>24791.907591219991</v>
          </cell>
          <cell r="T370">
            <v>25313.560760179993</v>
          </cell>
          <cell r="U370">
            <v>65182.439867159956</v>
          </cell>
          <cell r="V370">
            <v>65064.846000000005</v>
          </cell>
          <cell r="W370">
            <v>85269.8</v>
          </cell>
          <cell r="X370">
            <v>17005.094161417754</v>
          </cell>
          <cell r="Y370">
            <v>583444.80822779774</v>
          </cell>
        </row>
        <row r="371">
          <cell r="A371">
            <v>402901</v>
          </cell>
          <cell r="C371" t="str">
            <v>Plačila avtorskih honorarjev</v>
          </cell>
          <cell r="D371">
            <v>691737.99138482369</v>
          </cell>
          <cell r="G371">
            <v>95.085276281741386</v>
          </cell>
          <cell r="H371">
            <v>-12.68569671098129</v>
          </cell>
          <cell r="I371">
            <v>9347.8300099799999</v>
          </cell>
          <cell r="J371">
            <v>24298.881165020004</v>
          </cell>
          <cell r="K371">
            <v>72118.851209020024</v>
          </cell>
          <cell r="N371">
            <v>64183.154748019981</v>
          </cell>
          <cell r="O371">
            <v>57904.995970359996</v>
          </cell>
          <cell r="P371">
            <v>72819.635249900006</v>
          </cell>
          <cell r="Q371">
            <v>300673.3483523</v>
          </cell>
          <cell r="R371">
            <v>61937.08872119998</v>
          </cell>
          <cell r="S371">
            <v>95792.365946200021</v>
          </cell>
          <cell r="T371">
            <v>43506.285485739994</v>
          </cell>
          <cell r="U371">
            <v>52581.886312340022</v>
          </cell>
          <cell r="V371">
            <v>100693.82400000001</v>
          </cell>
          <cell r="W371">
            <v>75460</v>
          </cell>
          <cell r="X371">
            <v>15048.755895059958</v>
          </cell>
          <cell r="Y371">
            <v>745693.55471284001</v>
          </cell>
        </row>
        <row r="372">
          <cell r="A372">
            <v>402902</v>
          </cell>
          <cell r="C372" t="str">
            <v>Plačila po pogodbah o delu</v>
          </cell>
          <cell r="D372">
            <v>1344335.0908800676</v>
          </cell>
          <cell r="G372">
            <v>117.88137171035468</v>
          </cell>
          <cell r="H372">
            <v>8.2473569424744539</v>
          </cell>
          <cell r="I372">
            <v>38514.625792719991</v>
          </cell>
          <cell r="J372">
            <v>65551.372064640032</v>
          </cell>
          <cell r="K372">
            <v>107597.65249002</v>
          </cell>
          <cell r="N372">
            <v>121703.50038616</v>
          </cell>
          <cell r="O372">
            <v>96484.076267040058</v>
          </cell>
          <cell r="P372">
            <v>115533.26249542001</v>
          </cell>
          <cell r="Q372">
            <v>545384.48949600011</v>
          </cell>
          <cell r="R372">
            <v>131676.30254547999</v>
          </cell>
          <cell r="S372">
            <v>293011.38036786008</v>
          </cell>
          <cell r="T372">
            <v>105495.18464408006</v>
          </cell>
          <cell r="U372">
            <v>98261.827874980052</v>
          </cell>
          <cell r="V372">
            <v>126671.08692699995</v>
          </cell>
          <cell r="W372">
            <v>123970</v>
          </cell>
          <cell r="X372">
            <v>24722.956113312786</v>
          </cell>
          <cell r="Y372">
            <v>1449193.2279687133</v>
          </cell>
        </row>
        <row r="373">
          <cell r="A373">
            <v>402903</v>
          </cell>
          <cell r="C373" t="str">
            <v>Plačila za delo preko študentskega servisa</v>
          </cell>
          <cell r="D373">
            <v>730279.22629699181</v>
          </cell>
          <cell r="G373">
            <v>113.87852746258274</v>
          </cell>
          <cell r="H373">
            <v>4.5716505625185846</v>
          </cell>
          <cell r="I373">
            <v>2217.69240924</v>
          </cell>
          <cell r="J373">
            <v>34357.999732980003</v>
          </cell>
          <cell r="K373">
            <v>64165.428331619958</v>
          </cell>
          <cell r="N373">
            <v>49285.001236240023</v>
          </cell>
          <cell r="O373">
            <v>53886.443708020037</v>
          </cell>
          <cell r="P373">
            <v>61539.995476959986</v>
          </cell>
          <cell r="Q373">
            <v>265452.56089506001</v>
          </cell>
          <cell r="R373">
            <v>54493.856207560006</v>
          </cell>
          <cell r="S373">
            <v>138761.01245006005</v>
          </cell>
          <cell r="T373">
            <v>103071.87132396006</v>
          </cell>
          <cell r="U373">
            <v>82193.727636020005</v>
          </cell>
          <cell r="V373">
            <v>65689.043811160023</v>
          </cell>
          <cell r="W373">
            <v>64680</v>
          </cell>
          <cell r="X373">
            <v>12898.933624337105</v>
          </cell>
          <cell r="Y373">
            <v>787241.00594815728</v>
          </cell>
        </row>
        <row r="374">
          <cell r="A374">
            <v>402904</v>
          </cell>
          <cell r="C374" t="str">
            <v>Nadomestila članom posebnih komisil</v>
          </cell>
          <cell r="D374">
            <v>360016.86828692129</v>
          </cell>
          <cell r="G374">
            <v>209.59168410259247</v>
          </cell>
          <cell r="H374">
            <v>92.462519837091321</v>
          </cell>
          <cell r="I374">
            <v>0</v>
          </cell>
          <cell r="J374">
            <v>2336.4179608000004</v>
          </cell>
          <cell r="K374">
            <v>5426.9302749199996</v>
          </cell>
          <cell r="N374">
            <v>3729.2066488599999</v>
          </cell>
          <cell r="O374">
            <v>8714.1453352800017</v>
          </cell>
          <cell r="P374">
            <v>8539.2467344799988</v>
          </cell>
          <cell r="Q374">
            <v>28745.946954340001</v>
          </cell>
          <cell r="R374">
            <v>12545.142630020002</v>
          </cell>
          <cell r="S374">
            <v>173955.04152180001</v>
          </cell>
          <cell r="T374">
            <v>21952.039741940007</v>
          </cell>
          <cell r="U374">
            <v>6502.250722660001</v>
          </cell>
          <cell r="V374">
            <v>30615.32646018</v>
          </cell>
          <cell r="W374">
            <v>94864</v>
          </cell>
          <cell r="X374">
            <v>18918.43598236109</v>
          </cell>
          <cell r="Y374">
            <v>388098.1840133011</v>
          </cell>
        </row>
        <row r="375">
          <cell r="A375">
            <v>402905</v>
          </cell>
          <cell r="C375" t="str">
            <v>Sejnine udeležencem odborov</v>
          </cell>
          <cell r="D375">
            <v>18447.139036419507</v>
          </cell>
          <cell r="G375">
            <v>152.99798347672473</v>
          </cell>
          <cell r="H375">
            <v>40.494016048415716</v>
          </cell>
          <cell r="I375">
            <v>226.43195960000003</v>
          </cell>
          <cell r="J375">
            <v>0</v>
          </cell>
          <cell r="K375">
            <v>1736.8694389200002</v>
          </cell>
          <cell r="N375">
            <v>705.93530700000008</v>
          </cell>
          <cell r="O375">
            <v>665.43969800000013</v>
          </cell>
          <cell r="P375">
            <v>4022.1258000000003</v>
          </cell>
          <cell r="Q375">
            <v>7356.8022035200011</v>
          </cell>
          <cell r="R375">
            <v>4448.69714828</v>
          </cell>
          <cell r="S375">
            <v>1851.0715300000002</v>
          </cell>
          <cell r="T375">
            <v>306.44090400000005</v>
          </cell>
          <cell r="U375">
            <v>552.69060000000013</v>
          </cell>
          <cell r="V375">
            <v>715.57747800000004</v>
          </cell>
          <cell r="W375">
            <v>3880.8</v>
          </cell>
          <cell r="X375">
            <v>773.93601746022637</v>
          </cell>
          <cell r="Y375">
            <v>19886.015881260228</v>
          </cell>
        </row>
        <row r="376">
          <cell r="A376">
            <v>402906</v>
          </cell>
          <cell r="C376" t="str">
            <v>Stroški izpitni komisij</v>
          </cell>
          <cell r="D376">
            <v>137066.27147783196</v>
          </cell>
          <cell r="G376">
            <v>83.241098126627506</v>
          </cell>
          <cell r="H376">
            <v>-23.561893363978413</v>
          </cell>
          <cell r="I376">
            <v>2076.9545720000001</v>
          </cell>
          <cell r="J376">
            <v>3669.2220179999999</v>
          </cell>
          <cell r="K376">
            <v>5466.8275507999997</v>
          </cell>
          <cell r="N376">
            <v>7381.1750181400002</v>
          </cell>
          <cell r="O376">
            <v>6492.454429999998</v>
          </cell>
          <cell r="P376">
            <v>28010.593534000003</v>
          </cell>
          <cell r="Q376">
            <v>53097.227122940007</v>
          </cell>
          <cell r="R376">
            <v>12667.810848000005</v>
          </cell>
          <cell r="S376">
            <v>37192.542617999999</v>
          </cell>
          <cell r="T376">
            <v>3886.8907000000004</v>
          </cell>
          <cell r="U376">
            <v>13815.898096000001</v>
          </cell>
          <cell r="V376">
            <v>14167.248997439998</v>
          </cell>
          <cell r="W376">
            <v>10780</v>
          </cell>
          <cell r="X376">
            <v>2149.822270722851</v>
          </cell>
          <cell r="Y376">
            <v>147757.44065310288</v>
          </cell>
        </row>
        <row r="377">
          <cell r="A377">
            <v>402907</v>
          </cell>
          <cell r="C377" t="str">
            <v>Izdatki za strokovno izobraževanje zaposlenih</v>
          </cell>
          <cell r="D377">
            <v>969436.15386650118</v>
          </cell>
          <cell r="G377">
            <v>92.541343597541299</v>
          </cell>
          <cell r="H377">
            <v>-15.021723050926269</v>
          </cell>
          <cell r="I377">
            <v>1586.0979442000005</v>
          </cell>
          <cell r="J377">
            <v>54303.975217800013</v>
          </cell>
          <cell r="K377">
            <v>80111.888473539977</v>
          </cell>
          <cell r="N377">
            <v>85940.035569080006</v>
          </cell>
          <cell r="O377">
            <v>129671.97090386003</v>
          </cell>
          <cell r="P377">
            <v>75515.351473100003</v>
          </cell>
          <cell r="Q377">
            <v>427129.31958158006</v>
          </cell>
          <cell r="R377">
            <v>83085.373765239987</v>
          </cell>
          <cell r="S377">
            <v>61521.449877579988</v>
          </cell>
          <cell r="T377">
            <v>109418.92204166003</v>
          </cell>
          <cell r="U377">
            <v>99584.682240120048</v>
          </cell>
          <cell r="V377">
            <v>118205.43470273996</v>
          </cell>
          <cell r="W377">
            <v>121814</v>
          </cell>
          <cell r="X377">
            <v>24292.991659168219</v>
          </cell>
          <cell r="Y377">
            <v>1045052.1738680883</v>
          </cell>
        </row>
        <row r="378">
          <cell r="A378">
            <v>402908</v>
          </cell>
          <cell r="C378" t="str">
            <v>Dodatki poslancem in državnim svetnikom</v>
          </cell>
          <cell r="D378">
            <v>250583.7091770905</v>
          </cell>
          <cell r="G378">
            <v>112.73202456906259</v>
          </cell>
          <cell r="H378">
            <v>3.5188471708563753</v>
          </cell>
          <cell r="I378">
            <v>21008</v>
          </cell>
          <cell r="J378">
            <v>21764.288</v>
          </cell>
          <cell r="K378">
            <v>21764.288</v>
          </cell>
          <cell r="N378">
            <v>21764.288</v>
          </cell>
          <cell r="O378">
            <v>21764.288</v>
          </cell>
          <cell r="P378">
            <v>21764.288</v>
          </cell>
          <cell r="Q378">
            <v>129829.44</v>
          </cell>
          <cell r="R378">
            <v>21764.288</v>
          </cell>
          <cell r="S378">
            <v>21764.288</v>
          </cell>
          <cell r="T378">
            <v>21764.288</v>
          </cell>
          <cell r="U378">
            <v>21764.288</v>
          </cell>
          <cell r="V378">
            <v>22351.923776</v>
          </cell>
          <cell r="W378">
            <v>23246.000727040002</v>
          </cell>
          <cell r="X378">
            <v>4471.6303231035308</v>
          </cell>
          <cell r="Y378">
            <v>266956.14682614355</v>
          </cell>
        </row>
        <row r="379">
          <cell r="A379">
            <v>402909</v>
          </cell>
          <cell r="C379" t="str">
            <v>Stroški sodnih postopkov</v>
          </cell>
          <cell r="D379">
            <v>1366496.0329683197</v>
          </cell>
          <cell r="G379">
            <v>113.55920216145299</v>
          </cell>
          <cell r="H379">
            <v>4.278422554134977</v>
          </cell>
          <cell r="I379">
            <v>16119.084054920002</v>
          </cell>
          <cell r="J379">
            <v>182408.08806682</v>
          </cell>
          <cell r="K379">
            <v>183984.34578986006</v>
          </cell>
          <cell r="N379">
            <v>135582.79307495998</v>
          </cell>
          <cell r="O379">
            <v>110008.19062618005</v>
          </cell>
          <cell r="P379">
            <v>138100.52130028003</v>
          </cell>
          <cell r="Q379">
            <v>766203.0229130201</v>
          </cell>
          <cell r="R379">
            <v>162291.24578744001</v>
          </cell>
          <cell r="S379">
            <v>68954.337903220003</v>
          </cell>
          <cell r="T379">
            <v>88234.15794116004</v>
          </cell>
          <cell r="U379">
            <v>148747.26028778002</v>
          </cell>
          <cell r="V379">
            <v>109354.47600000001</v>
          </cell>
          <cell r="W379">
            <v>107800</v>
          </cell>
          <cell r="X379">
            <v>21498.22270722851</v>
          </cell>
          <cell r="Y379">
            <v>1473082.7235398488</v>
          </cell>
        </row>
        <row r="380">
          <cell r="A380">
            <v>402910</v>
          </cell>
          <cell r="C380" t="str">
            <v>Plačila za delo zaprtih oseb</v>
          </cell>
          <cell r="D380">
            <v>29154.326294992952</v>
          </cell>
          <cell r="G380">
            <v>144.458753557878</v>
          </cell>
          <cell r="H380">
            <v>32.652666260677677</v>
          </cell>
          <cell r="I380">
            <v>2828</v>
          </cell>
          <cell r="J380">
            <v>2929.808</v>
          </cell>
          <cell r="K380">
            <v>2929.808</v>
          </cell>
          <cell r="N380">
            <v>2929.808</v>
          </cell>
          <cell r="O380">
            <v>2929.808</v>
          </cell>
          <cell r="P380">
            <v>2929.808</v>
          </cell>
          <cell r="Q380">
            <v>17477.04</v>
          </cell>
          <cell r="R380">
            <v>2929.808</v>
          </cell>
          <cell r="S380">
            <v>2929.808</v>
          </cell>
          <cell r="T380">
            <v>2929.808</v>
          </cell>
          <cell r="U380">
            <v>2929.808</v>
          </cell>
          <cell r="V380">
            <v>3008.9128159999996</v>
          </cell>
          <cell r="W380">
            <v>3129.2693286399995</v>
          </cell>
          <cell r="X380">
            <v>601.9502358023982</v>
          </cell>
          <cell r="Y380">
            <v>35936.4043804424</v>
          </cell>
        </row>
        <row r="381">
          <cell r="A381">
            <v>402911</v>
          </cell>
          <cell r="C381" t="str">
            <v>Davek na izplačane plače</v>
          </cell>
          <cell r="D381">
            <v>5206853.6214600001</v>
          </cell>
          <cell r="G381">
            <v>120.37724637767188</v>
          </cell>
          <cell r="H381">
            <v>10.539252872058654</v>
          </cell>
          <cell r="I381">
            <v>497610.84</v>
          </cell>
          <cell r="J381">
            <v>515524.83024000004</v>
          </cell>
          <cell r="K381">
            <v>515524.83024000004</v>
          </cell>
          <cell r="N381">
            <v>515524.83024000004</v>
          </cell>
          <cell r="O381">
            <v>515524.83024000004</v>
          </cell>
          <cell r="P381">
            <v>515524.83024000004</v>
          </cell>
          <cell r="Q381">
            <v>3075234.9912</v>
          </cell>
          <cell r="R381">
            <v>515524.83024000004</v>
          </cell>
          <cell r="S381">
            <v>515524.83024000004</v>
          </cell>
          <cell r="T381">
            <v>515524.83024000004</v>
          </cell>
          <cell r="U381">
            <v>515524.83024000004</v>
          </cell>
          <cell r="V381">
            <v>529444.00065647997</v>
          </cell>
          <cell r="W381">
            <v>550621.7606827392</v>
          </cell>
          <cell r="X381">
            <v>0</v>
          </cell>
          <cell r="Y381">
            <v>6217400.0734992195</v>
          </cell>
        </row>
        <row r="382">
          <cell r="A382">
            <v>402912</v>
          </cell>
          <cell r="C382" t="str">
            <v>Posebni davek na določene prejemke</v>
          </cell>
          <cell r="D382">
            <v>68801.336599999981</v>
          </cell>
          <cell r="G382">
            <v>226.79113962031315</v>
          </cell>
          <cell r="H382">
            <v>108.25632655676137</v>
          </cell>
          <cell r="I382">
            <v>15336.85</v>
          </cell>
          <cell r="J382">
            <v>15888.9766</v>
          </cell>
          <cell r="K382">
            <v>15888.9766</v>
          </cell>
          <cell r="N382">
            <v>15888.9766</v>
          </cell>
          <cell r="O382">
            <v>15888.9766</v>
          </cell>
          <cell r="P382">
            <v>15888.9766</v>
          </cell>
          <cell r="Q382">
            <v>94781.732999999993</v>
          </cell>
          <cell r="R382">
            <v>15888.9766</v>
          </cell>
          <cell r="S382">
            <v>15888.9766</v>
          </cell>
          <cell r="T382">
            <v>15888.9766</v>
          </cell>
          <cell r="U382">
            <v>15888.9766</v>
          </cell>
          <cell r="V382">
            <v>16317.978968199999</v>
          </cell>
          <cell r="W382">
            <v>16970.698126928</v>
          </cell>
          <cell r="X382">
            <v>0</v>
          </cell>
          <cell r="Y382">
            <v>191626.31649512801</v>
          </cell>
        </row>
        <row r="383">
          <cell r="A383">
            <v>402920</v>
          </cell>
          <cell r="C383" t="str">
            <v>Sodni stroški</v>
          </cell>
          <cell r="D383">
            <v>369808.30525080347</v>
          </cell>
          <cell r="G383">
            <v>169.88358014156336</v>
          </cell>
          <cell r="H383">
            <v>55.999614455062755</v>
          </cell>
          <cell r="I383">
            <v>6475.2726299799997</v>
          </cell>
          <cell r="J383">
            <v>25742.29765954</v>
          </cell>
          <cell r="K383">
            <v>42582.215908539998</v>
          </cell>
          <cell r="N383">
            <v>23885.613156019997</v>
          </cell>
          <cell r="O383">
            <v>73475.560228839997</v>
          </cell>
          <cell r="P383">
            <v>26241.58409642</v>
          </cell>
          <cell r="Q383">
            <v>198402.54367934001</v>
          </cell>
          <cell r="R383">
            <v>40932.187389940009</v>
          </cell>
          <cell r="S383">
            <v>15833.611005520001</v>
          </cell>
          <cell r="T383">
            <v>24351.237393560008</v>
          </cell>
          <cell r="U383">
            <v>31188.748530940007</v>
          </cell>
          <cell r="V383">
            <v>42044.156000000003</v>
          </cell>
          <cell r="W383">
            <v>38269</v>
          </cell>
          <cell r="X383">
            <v>7631.8690610661215</v>
          </cell>
          <cell r="Y383">
            <v>398653.35306036624</v>
          </cell>
        </row>
        <row r="384">
          <cell r="A384">
            <v>402921</v>
          </cell>
          <cell r="C384" t="str">
            <v>Članarine v mednarodnih organizacijah</v>
          </cell>
          <cell r="D384">
            <v>1024282.9801159768</v>
          </cell>
          <cell r="G384">
            <v>86.559090671399957</v>
          </cell>
          <cell r="H384">
            <v>-20.515068253994528</v>
          </cell>
          <cell r="I384">
            <v>2374.3093158399997</v>
          </cell>
          <cell r="J384">
            <v>23513.626542560003</v>
          </cell>
          <cell r="K384">
            <v>541966.52527094004</v>
          </cell>
          <cell r="N384">
            <v>23748.852761480004</v>
          </cell>
          <cell r="O384">
            <v>39888.873484459997</v>
          </cell>
          <cell r="P384">
            <v>115942.82548310004</v>
          </cell>
          <cell r="Q384">
            <v>747435.0128583801</v>
          </cell>
          <cell r="R384">
            <v>30003.955102659998</v>
          </cell>
          <cell r="S384">
            <v>8315.3594154400016</v>
          </cell>
          <cell r="T384">
            <v>8763.2541642800006</v>
          </cell>
          <cell r="U384">
            <v>71787.631483259989</v>
          </cell>
          <cell r="V384">
            <v>97583.267903660017</v>
          </cell>
          <cell r="W384">
            <v>116963</v>
          </cell>
          <cell r="X384">
            <v>23325.571637342931</v>
          </cell>
          <cell r="Y384">
            <v>1104177.0525650231</v>
          </cell>
        </row>
        <row r="385">
          <cell r="A385">
            <v>402922</v>
          </cell>
          <cell r="C385" t="str">
            <v>Članarine v domačih neprofitnih institucijah</v>
          </cell>
          <cell r="D385">
            <v>2551.1668556069922</v>
          </cell>
          <cell r="G385">
            <v>111.88770004257252</v>
          </cell>
          <cell r="H385">
            <v>2.74352620989211</v>
          </cell>
          <cell r="I385">
            <v>0</v>
          </cell>
          <cell r="J385">
            <v>433.68425100000007</v>
          </cell>
          <cell r="K385">
            <v>448.58544500000005</v>
          </cell>
          <cell r="N385">
            <v>115.34869500000001</v>
          </cell>
          <cell r="O385">
            <v>124.18829500000001</v>
          </cell>
          <cell r="P385">
            <v>650.12293499999998</v>
          </cell>
          <cell r="Q385">
            <v>1771.9296210000002</v>
          </cell>
          <cell r="R385">
            <v>168.75658799999999</v>
          </cell>
          <cell r="S385">
            <v>314.64663999999999</v>
          </cell>
          <cell r="T385">
            <v>98.938840000000013</v>
          </cell>
          <cell r="U385">
            <v>120.43955</v>
          </cell>
          <cell r="V385">
            <v>197.86769772</v>
          </cell>
          <cell r="W385">
            <v>64.680000000000007</v>
          </cell>
          <cell r="X385">
            <v>12.898933624337106</v>
          </cell>
          <cell r="Y385">
            <v>2750.157870344337</v>
          </cell>
        </row>
        <row r="386">
          <cell r="A386">
            <v>402923</v>
          </cell>
          <cell r="C386" t="str">
            <v>Druge članarine</v>
          </cell>
          <cell r="D386">
            <v>2406.8772080444032</v>
          </cell>
          <cell r="G386">
            <v>38.320394685054119</v>
          </cell>
          <cell r="H386">
            <v>-64.811391473779508</v>
          </cell>
          <cell r="I386">
            <v>45.604250999999998</v>
          </cell>
          <cell r="J386">
            <v>249.13604100000001</v>
          </cell>
          <cell r="K386">
            <v>542.27840282</v>
          </cell>
          <cell r="N386">
            <v>157.147606</v>
          </cell>
          <cell r="O386">
            <v>99.447655999999995</v>
          </cell>
          <cell r="P386">
            <v>203.76455176000005</v>
          </cell>
          <cell r="Q386">
            <v>1297.3785085800002</v>
          </cell>
          <cell r="R386">
            <v>100.70201680000001</v>
          </cell>
          <cell r="S386">
            <v>695.55470600000001</v>
          </cell>
          <cell r="T386">
            <v>241.74466932000001</v>
          </cell>
          <cell r="U386">
            <v>77.027412000000012</v>
          </cell>
          <cell r="V386">
            <v>59.373006000000004</v>
          </cell>
          <cell r="W386">
            <v>102.41</v>
          </cell>
          <cell r="X386">
            <v>20.423311571867085</v>
          </cell>
          <cell r="Y386">
            <v>2594.6136302718669</v>
          </cell>
        </row>
        <row r="387">
          <cell r="A387">
            <v>402930</v>
          </cell>
          <cell r="C387" t="str">
            <v>Plačila storitev APP</v>
          </cell>
          <cell r="D387">
            <v>58625.315769872548</v>
          </cell>
          <cell r="G387" t="str">
            <v>…</v>
          </cell>
          <cell r="H387" t="str">
            <v>…</v>
          </cell>
          <cell r="I387">
            <v>636.01375838000001</v>
          </cell>
          <cell r="J387">
            <v>2008.0557327600004</v>
          </cell>
          <cell r="K387">
            <v>3059.9525341000017</v>
          </cell>
          <cell r="N387">
            <v>5222.7713260799965</v>
          </cell>
          <cell r="O387">
            <v>9774.7913139799966</v>
          </cell>
          <cell r="P387">
            <v>4290.6404648800008</v>
          </cell>
          <cell r="Q387">
            <v>24992.225130179999</v>
          </cell>
          <cell r="R387">
            <v>3291.0381442399976</v>
          </cell>
          <cell r="S387">
            <v>1780.9020198199996</v>
          </cell>
          <cell r="T387">
            <v>11475.638197100005</v>
          </cell>
          <cell r="U387">
            <v>2918.3677122599997</v>
          </cell>
          <cell r="V387">
            <v>8318.4824461200024</v>
          </cell>
          <cell r="W387">
            <v>8688.68</v>
          </cell>
          <cell r="X387">
            <v>1732.7567502026179</v>
          </cell>
          <cell r="Y387">
            <v>63198.090399922628</v>
          </cell>
        </row>
        <row r="388">
          <cell r="A388">
            <v>402931</v>
          </cell>
          <cell r="C388" t="str">
            <v>Plačila bančnih storitev</v>
          </cell>
          <cell r="D388">
            <v>3845206.5141499997</v>
          </cell>
          <cell r="G388" t="str">
            <v>…</v>
          </cell>
          <cell r="H388" t="str">
            <v>…</v>
          </cell>
          <cell r="I388">
            <v>210962.02991864004</v>
          </cell>
          <cell r="J388">
            <v>276167.47120116017</v>
          </cell>
          <cell r="K388">
            <v>364365.6393038198</v>
          </cell>
          <cell r="N388">
            <v>486314.00524476002</v>
          </cell>
          <cell r="O388">
            <v>385889.04288549995</v>
          </cell>
          <cell r="P388">
            <v>402421.60708904004</v>
          </cell>
          <cell r="Q388">
            <v>2126119.7956429198</v>
          </cell>
          <cell r="R388">
            <v>343624.95350876002</v>
          </cell>
          <cell r="S388">
            <v>303577.45243210002</v>
          </cell>
          <cell r="T388">
            <v>240443.90398335987</v>
          </cell>
          <cell r="U388">
            <v>336480.57868656004</v>
          </cell>
          <cell r="V388">
            <v>390635.93800000002</v>
          </cell>
          <cell r="W388">
            <v>393470</v>
          </cell>
          <cell r="X388">
            <v>10780</v>
          </cell>
          <cell r="Y388">
            <v>4145132.6222536997</v>
          </cell>
        </row>
        <row r="389">
          <cell r="A389">
            <v>402932</v>
          </cell>
          <cell r="C389" t="str">
            <v>Stroški, povezani z zadolževanjem</v>
          </cell>
          <cell r="D389">
            <v>626686.34308513952</v>
          </cell>
          <cell r="G389">
            <v>114.05576445260255</v>
          </cell>
          <cell r="H389">
            <v>4.7344026194697335</v>
          </cell>
          <cell r="I389">
            <v>8650.0898745800005</v>
          </cell>
          <cell r="J389">
            <v>71482.806662960022</v>
          </cell>
          <cell r="K389">
            <v>337215.15178582002</v>
          </cell>
          <cell r="N389">
            <v>28619.455178160002</v>
          </cell>
          <cell r="O389">
            <v>15601.8687209</v>
          </cell>
          <cell r="P389">
            <v>58596.479490780002</v>
          </cell>
          <cell r="Q389">
            <v>520165.85171319998</v>
          </cell>
          <cell r="R389">
            <v>27066.386830560008</v>
          </cell>
          <cell r="S389">
            <v>40908.543260200007</v>
          </cell>
          <cell r="T389">
            <v>26700.110706500003</v>
          </cell>
          <cell r="U389">
            <v>18864.232744279998</v>
          </cell>
          <cell r="V389">
            <v>21821.528071420002</v>
          </cell>
          <cell r="W389">
            <v>16709</v>
          </cell>
          <cell r="X389">
            <v>3332.224519620419</v>
          </cell>
          <cell r="Y389">
            <v>675567.87784578046</v>
          </cell>
        </row>
        <row r="390">
          <cell r="A390">
            <v>402934</v>
          </cell>
          <cell r="C390" t="str">
            <v>Plačila storitev DURS</v>
          </cell>
          <cell r="D390">
            <v>3575.658476783196</v>
          </cell>
          <cell r="G390" t="str">
            <v>…</v>
          </cell>
          <cell r="H390" t="str">
            <v>…</v>
          </cell>
          <cell r="I390">
            <v>0</v>
          </cell>
          <cell r="J390">
            <v>0</v>
          </cell>
          <cell r="K390">
            <v>0</v>
          </cell>
          <cell r="N390">
            <v>0</v>
          </cell>
          <cell r="O390">
            <v>0</v>
          </cell>
          <cell r="P390">
            <v>0</v>
          </cell>
          <cell r="Q390">
            <v>0</v>
          </cell>
          <cell r="R390">
            <v>25.380281080000003</v>
          </cell>
          <cell r="S390">
            <v>372.74996682000005</v>
          </cell>
          <cell r="T390">
            <v>1.617</v>
          </cell>
          <cell r="U390">
            <v>0</v>
          </cell>
          <cell r="V390">
            <v>2161.830363</v>
          </cell>
          <cell r="W390">
            <v>1078</v>
          </cell>
          <cell r="X390">
            <v>214.9822270722851</v>
          </cell>
          <cell r="Y390">
            <v>3854.5598379722855</v>
          </cell>
        </row>
        <row r="391">
          <cell r="A391">
            <v>402935</v>
          </cell>
          <cell r="C391" t="str">
            <v>Stroški plačilnega agenta</v>
          </cell>
          <cell r="D391">
            <v>90560.26645000001</v>
          </cell>
          <cell r="G391" t="str">
            <v>…</v>
          </cell>
          <cell r="H391" t="str">
            <v>…</v>
          </cell>
          <cell r="I391">
            <v>3495.2449994000003</v>
          </cell>
          <cell r="J391">
            <v>12368.818158620001</v>
          </cell>
          <cell r="K391">
            <v>5697.4644434399997</v>
          </cell>
          <cell r="N391">
            <v>10760.452744579999</v>
          </cell>
          <cell r="O391">
            <v>3625.3810516000008</v>
          </cell>
          <cell r="P391">
            <v>5702.8974017400005</v>
          </cell>
          <cell r="Q391">
            <v>41650.258799380004</v>
          </cell>
          <cell r="R391">
            <v>27621.346458860004</v>
          </cell>
          <cell r="S391">
            <v>2852.8444144199998</v>
          </cell>
          <cell r="T391">
            <v>4294.7679975200008</v>
          </cell>
          <cell r="U391">
            <v>14293.627055400002</v>
          </cell>
          <cell r="V391">
            <v>3353.7225075199995</v>
          </cell>
          <cell r="W391">
            <v>3557.4</v>
          </cell>
          <cell r="X391">
            <v>0</v>
          </cell>
          <cell r="Y391">
            <v>97623.967233100018</v>
          </cell>
        </row>
        <row r="392">
          <cell r="A392">
            <v>402936</v>
          </cell>
          <cell r="C392" t="str">
            <v>Plačilo stroškov kotacije na borzi</v>
          </cell>
          <cell r="D392">
            <v>1570.6453999999999</v>
          </cell>
          <cell r="G392">
            <v>19.777393399156466</v>
          </cell>
          <cell r="H392">
            <v>-81.838940863951819</v>
          </cell>
          <cell r="I392">
            <v>0</v>
          </cell>
          <cell r="J392">
            <v>0</v>
          </cell>
          <cell r="K392">
            <v>0</v>
          </cell>
          <cell r="N392">
            <v>0</v>
          </cell>
          <cell r="O392">
            <v>0</v>
          </cell>
          <cell r="P392">
            <v>0</v>
          </cell>
          <cell r="Q392">
            <v>0</v>
          </cell>
          <cell r="R392">
            <v>0</v>
          </cell>
          <cell r="S392">
            <v>0</v>
          </cell>
          <cell r="T392">
            <v>0</v>
          </cell>
          <cell r="U392">
            <v>1693.1557412</v>
          </cell>
          <cell r="V392">
            <v>0</v>
          </cell>
          <cell r="W392">
            <v>0</v>
          </cell>
          <cell r="X392">
            <v>0</v>
          </cell>
          <cell r="Y392">
            <v>1693.1557412</v>
          </cell>
        </row>
        <row r="393">
          <cell r="A393">
            <v>402999</v>
          </cell>
          <cell r="C393" t="str">
            <v>Drugi operativni odhodki</v>
          </cell>
          <cell r="D393">
            <v>6129562.9626092631</v>
          </cell>
          <cell r="G393">
            <v>79.467273286071233</v>
          </cell>
          <cell r="H393">
            <v>-27.027297257969479</v>
          </cell>
          <cell r="I393">
            <v>49586.481874159988</v>
          </cell>
          <cell r="J393">
            <v>187654.90949743995</v>
          </cell>
          <cell r="K393">
            <v>417527.46470358002</v>
          </cell>
          <cell r="N393">
            <v>362824.76493648003</v>
          </cell>
          <cell r="O393">
            <v>564381.45569035993</v>
          </cell>
          <cell r="P393">
            <v>521005.63132771989</v>
          </cell>
          <cell r="Q393">
            <v>2102980.7080297396</v>
          </cell>
          <cell r="R393">
            <v>646814.53265814006</v>
          </cell>
          <cell r="S393">
            <v>505601.61884539999</v>
          </cell>
          <cell r="T393">
            <v>461400.62545500026</v>
          </cell>
          <cell r="U393">
            <v>909516.84013498039</v>
          </cell>
          <cell r="V393">
            <v>769388.00400000007</v>
          </cell>
          <cell r="W393">
            <v>862400</v>
          </cell>
          <cell r="X393">
            <v>349566.54456952494</v>
          </cell>
          <cell r="Y393">
            <v>6607668.8736927854</v>
          </cell>
        </row>
        <row r="394">
          <cell r="D394" t="str">
            <v xml:space="preserve"> </v>
          </cell>
          <cell r="E394" t="str">
            <v xml:space="preserve"> </v>
          </cell>
          <cell r="I394" t="str">
            <v xml:space="preserve"> </v>
          </cell>
          <cell r="J394" t="str">
            <v xml:space="preserve"> </v>
          </cell>
          <cell r="K394" t="str">
            <v xml:space="preserve"> </v>
          </cell>
          <cell r="N394" t="str">
            <v xml:space="preserve"> </v>
          </cell>
          <cell r="O394" t="str">
            <v xml:space="preserve"> </v>
          </cell>
          <cell r="P394" t="str">
            <v xml:space="preserve"> </v>
          </cell>
          <cell r="Q394" t="str">
            <v xml:space="preserve"> </v>
          </cell>
          <cell r="R394" t="str">
            <v xml:space="preserve"> </v>
          </cell>
          <cell r="S394" t="str">
            <v xml:space="preserve"> </v>
          </cell>
          <cell r="T394" t="str">
            <v xml:space="preserve"> </v>
          </cell>
          <cell r="U394" t="str">
            <v xml:space="preserve"> </v>
          </cell>
          <cell r="Y394" t="str">
            <v xml:space="preserve"> </v>
          </cell>
          <cell r="Z394" t="str">
            <v xml:space="preserve"> </v>
          </cell>
        </row>
        <row r="395">
          <cell r="A395">
            <v>403</v>
          </cell>
          <cell r="C395" t="str">
            <v>PLAČILA DOMAČIH OBRESTI</v>
          </cell>
          <cell r="D395">
            <v>34374929.088209994</v>
          </cell>
          <cell r="E395">
            <v>34674655</v>
          </cell>
          <cell r="F395">
            <v>-299725.91179000586</v>
          </cell>
          <cell r="G395">
            <v>110.84463967622608</v>
          </cell>
          <cell r="H395">
            <v>1.7857113647622498</v>
          </cell>
          <cell r="I395">
            <v>0</v>
          </cell>
          <cell r="J395">
            <v>0</v>
          </cell>
          <cell r="K395">
            <v>0</v>
          </cell>
          <cell r="L395">
            <v>0</v>
          </cell>
          <cell r="N395">
            <v>0</v>
          </cell>
          <cell r="O395">
            <v>0</v>
          </cell>
          <cell r="P395">
            <v>0</v>
          </cell>
          <cell r="Q395">
            <v>0</v>
          </cell>
          <cell r="R395">
            <v>0</v>
          </cell>
          <cell r="S395">
            <v>0</v>
          </cell>
          <cell r="T395">
            <v>0</v>
          </cell>
          <cell r="U395">
            <v>0</v>
          </cell>
          <cell r="V395">
            <v>2844</v>
          </cell>
          <cell r="W395">
            <v>0</v>
          </cell>
          <cell r="X395">
            <v>0</v>
          </cell>
          <cell r="Y395">
            <v>2844</v>
          </cell>
          <cell r="Z395" t="e">
            <v>#VALUE!</v>
          </cell>
          <cell r="AA395">
            <v>8.2734716127034653E-3</v>
          </cell>
          <cell r="AB395">
            <v>-99.992325165479869</v>
          </cell>
        </row>
        <row r="396">
          <cell r="C396" t="str">
            <v xml:space="preserve">                                 - dinamizirani sprejeti proračun</v>
          </cell>
          <cell r="D396">
            <v>51155392</v>
          </cell>
          <cell r="I396">
            <v>4433435</v>
          </cell>
          <cell r="J396">
            <v>4433435</v>
          </cell>
          <cell r="K396">
            <v>4433435</v>
          </cell>
          <cell r="N396">
            <v>4433435</v>
          </cell>
          <cell r="O396">
            <v>4433435</v>
          </cell>
          <cell r="P396">
            <v>4433435</v>
          </cell>
          <cell r="Q396">
            <v>26600610</v>
          </cell>
          <cell r="R396">
            <v>4433435</v>
          </cell>
          <cell r="S396">
            <v>4433435</v>
          </cell>
          <cell r="T396">
            <v>4433435</v>
          </cell>
          <cell r="U396">
            <v>4433435</v>
          </cell>
          <cell r="V396">
            <v>1510567</v>
          </cell>
          <cell r="W396">
            <v>2387607</v>
          </cell>
          <cell r="X396">
            <v>0</v>
          </cell>
          <cell r="Y396">
            <v>48232524</v>
          </cell>
        </row>
        <row r="398">
          <cell r="A398">
            <v>4030</v>
          </cell>
          <cell r="C398" t="str">
            <v>Plačila obresti od kreditov Banki Slovenije</v>
          </cell>
          <cell r="D398">
            <v>0</v>
          </cell>
          <cell r="E398">
            <v>0</v>
          </cell>
          <cell r="F398">
            <v>0</v>
          </cell>
          <cell r="G398" t="str">
            <v>…</v>
          </cell>
          <cell r="H398" t="str">
            <v>…</v>
          </cell>
          <cell r="Q398">
            <v>0</v>
          </cell>
          <cell r="Y398">
            <v>0</v>
          </cell>
          <cell r="Z398" t="str">
            <v xml:space="preserve"> </v>
          </cell>
          <cell r="AA398" t="str">
            <v>…</v>
          </cell>
          <cell r="AB398" t="str">
            <v>…</v>
          </cell>
        </row>
        <row r="399">
          <cell r="A399">
            <v>4031</v>
          </cell>
          <cell r="C399" t="str">
            <v>Plačila obresti od kreditov poslovnim bankam</v>
          </cell>
          <cell r="D399">
            <v>5354377.7062299997</v>
          </cell>
          <cell r="E399">
            <v>5417231</v>
          </cell>
          <cell r="F399">
            <v>-62853.293770000339</v>
          </cell>
          <cell r="G399">
            <v>106.07755518999731</v>
          </cell>
          <cell r="H399">
            <v>-2.5917766850346027</v>
          </cell>
          <cell r="Q399">
            <v>0</v>
          </cell>
          <cell r="Y399">
            <v>0</v>
          </cell>
          <cell r="Z399" t="str">
            <v xml:space="preserve"> </v>
          </cell>
          <cell r="AA399">
            <v>0</v>
          </cell>
          <cell r="AB399">
            <v>-100</v>
          </cell>
        </row>
        <row r="400">
          <cell r="A400">
            <v>4032</v>
          </cell>
          <cell r="C400" t="str">
            <v>Plačila obresti od kreditov drugim finančnim instituc.</v>
          </cell>
          <cell r="D400">
            <v>0</v>
          </cell>
          <cell r="E400">
            <v>0</v>
          </cell>
          <cell r="F400">
            <v>0</v>
          </cell>
          <cell r="G400" t="str">
            <v>…</v>
          </cell>
          <cell r="H400" t="str">
            <v>…</v>
          </cell>
          <cell r="Q400">
            <v>0</v>
          </cell>
          <cell r="Y400">
            <v>0</v>
          </cell>
          <cell r="Z400" t="str">
            <v xml:space="preserve"> </v>
          </cell>
          <cell r="AA400" t="str">
            <v>…</v>
          </cell>
          <cell r="AB400" t="str">
            <v>…</v>
          </cell>
        </row>
        <row r="401">
          <cell r="A401">
            <v>4033</v>
          </cell>
          <cell r="C401" t="str">
            <v>Plačila obresti od kreditov drugim kreditodajalcem</v>
          </cell>
          <cell r="D401">
            <v>4033.3971099999999</v>
          </cell>
          <cell r="E401">
            <v>2010</v>
          </cell>
          <cell r="F401">
            <v>2023.3971099999999</v>
          </cell>
          <cell r="G401">
            <v>174.64326379440078</v>
          </cell>
          <cell r="H401">
            <v>60.370306514601282</v>
          </cell>
          <cell r="I401">
            <v>0</v>
          </cell>
          <cell r="J401">
            <v>0</v>
          </cell>
          <cell r="K401">
            <v>0</v>
          </cell>
          <cell r="N401">
            <v>0</v>
          </cell>
          <cell r="O401">
            <v>0</v>
          </cell>
          <cell r="P401">
            <v>0</v>
          </cell>
          <cell r="Q401">
            <v>0</v>
          </cell>
          <cell r="R401">
            <v>0</v>
          </cell>
          <cell r="S401">
            <v>0</v>
          </cell>
          <cell r="T401">
            <v>0</v>
          </cell>
          <cell r="U401">
            <v>0</v>
          </cell>
          <cell r="V401">
            <v>2844</v>
          </cell>
          <cell r="W401">
            <v>0</v>
          </cell>
          <cell r="X401">
            <v>0</v>
          </cell>
          <cell r="Y401">
            <v>2844</v>
          </cell>
          <cell r="Z401" t="str">
            <v xml:space="preserve"> </v>
          </cell>
          <cell r="AA401">
            <v>70.511281741856564</v>
          </cell>
          <cell r="AB401">
            <v>-34.590647734826931</v>
          </cell>
        </row>
        <row r="402">
          <cell r="A402">
            <v>403300</v>
          </cell>
          <cell r="C402" t="str">
            <v>Plačila obresti od kratkoroč.kreditovdrugim ravnem države</v>
          </cell>
          <cell r="D402">
            <v>310.47068999999999</v>
          </cell>
          <cell r="E402">
            <v>0</v>
          </cell>
          <cell r="F402">
            <v>310.47068999999999</v>
          </cell>
          <cell r="Y402">
            <v>0</v>
          </cell>
          <cell r="Z402" t="str">
            <v xml:space="preserve"> </v>
          </cell>
          <cell r="AA402">
            <v>0</v>
          </cell>
          <cell r="AB402">
            <v>-100</v>
          </cell>
        </row>
        <row r="403">
          <cell r="A403">
            <v>403301</v>
          </cell>
          <cell r="C403" t="str">
            <v>Plačila obresti od kreditov skladom soc.zavarovanja</v>
          </cell>
          <cell r="D403">
            <v>19.478720000000003</v>
          </cell>
          <cell r="E403">
            <v>0</v>
          </cell>
          <cell r="F403">
            <v>19.478720000000003</v>
          </cell>
          <cell r="G403" t="str">
            <v>…</v>
          </cell>
          <cell r="H403" t="str">
            <v>…</v>
          </cell>
          <cell r="Q403">
            <v>0</v>
          </cell>
          <cell r="Y403">
            <v>0</v>
          </cell>
          <cell r="Z403" t="str">
            <v xml:space="preserve"> </v>
          </cell>
          <cell r="AA403">
            <v>0</v>
          </cell>
          <cell r="AB403">
            <v>-100</v>
          </cell>
        </row>
        <row r="404">
          <cell r="A404">
            <v>403302</v>
          </cell>
          <cell r="C404" t="str">
            <v xml:space="preserve">Plačila obresti od kreditov drugim javnim skladom </v>
          </cell>
          <cell r="D404">
            <v>3703.4476999999997</v>
          </cell>
          <cell r="E404">
            <v>2010</v>
          </cell>
          <cell r="F404">
            <v>1693.4476999999997</v>
          </cell>
          <cell r="G404" t="str">
            <v>…</v>
          </cell>
          <cell r="H404" t="str">
            <v>…</v>
          </cell>
          <cell r="Q404">
            <v>0</v>
          </cell>
          <cell r="Y404">
            <v>0</v>
          </cell>
          <cell r="Z404" t="str">
            <v xml:space="preserve"> </v>
          </cell>
          <cell r="AA404">
            <v>0</v>
          </cell>
          <cell r="AB404">
            <v>-100</v>
          </cell>
        </row>
        <row r="405">
          <cell r="A405">
            <v>403303</v>
          </cell>
          <cell r="C405" t="str">
            <v>Plačila obresti od kreditov drugim kreditodajalcem</v>
          </cell>
          <cell r="D405">
            <v>0</v>
          </cell>
          <cell r="E405">
            <v>0</v>
          </cell>
          <cell r="F405">
            <v>0</v>
          </cell>
          <cell r="G405" t="str">
            <v>…</v>
          </cell>
          <cell r="H405" t="str">
            <v>…</v>
          </cell>
          <cell r="Q405">
            <v>0</v>
          </cell>
          <cell r="Y405">
            <v>0</v>
          </cell>
          <cell r="Z405" t="str">
            <v xml:space="preserve"> </v>
          </cell>
          <cell r="AA405" t="str">
            <v>…</v>
          </cell>
          <cell r="AB405" t="str">
            <v>…</v>
          </cell>
        </row>
        <row r="406">
          <cell r="A406">
            <v>4034</v>
          </cell>
          <cell r="C406" t="str">
            <v>Plačila obresti od vrednostnih papirjev</v>
          </cell>
          <cell r="D406">
            <v>29016517.984869994</v>
          </cell>
          <cell r="E406">
            <v>29255414</v>
          </cell>
          <cell r="F406">
            <v>-238896.01513000578</v>
          </cell>
          <cell r="G406">
            <v>111.76579835665363</v>
          </cell>
          <cell r="H406">
            <v>2.6315871043651242</v>
          </cell>
          <cell r="Q406">
            <v>0</v>
          </cell>
          <cell r="Y406">
            <v>0</v>
          </cell>
          <cell r="Z406" t="str">
            <v xml:space="preserve"> </v>
          </cell>
          <cell r="AA406">
            <v>0</v>
          </cell>
          <cell r="AB406">
            <v>-100</v>
          </cell>
        </row>
        <row r="407">
          <cell r="A407">
            <v>403401</v>
          </cell>
          <cell r="C407" t="str">
            <v>Plačila obresti od vrednostnih papirjev  poslovnim bankam</v>
          </cell>
          <cell r="E407" t="str">
            <v xml:space="preserve"> </v>
          </cell>
          <cell r="I407" t="str">
            <v xml:space="preserve"> </v>
          </cell>
          <cell r="J407" t="str">
            <v xml:space="preserve"> </v>
          </cell>
          <cell r="K407" t="str">
            <v xml:space="preserve"> </v>
          </cell>
          <cell r="N407" t="str">
            <v xml:space="preserve"> </v>
          </cell>
          <cell r="O407" t="str">
            <v xml:space="preserve"> </v>
          </cell>
          <cell r="P407" t="str">
            <v xml:space="preserve"> </v>
          </cell>
          <cell r="Q407" t="e">
            <v>#VALUE!</v>
          </cell>
          <cell r="R407" t="str">
            <v xml:space="preserve"> </v>
          </cell>
          <cell r="S407" t="str">
            <v xml:space="preserve"> </v>
          </cell>
          <cell r="T407" t="str">
            <v xml:space="preserve"> </v>
          </cell>
          <cell r="U407" t="str">
            <v xml:space="preserve"> </v>
          </cell>
          <cell r="V407" t="str">
            <v xml:space="preserve"> </v>
          </cell>
          <cell r="W407" t="str">
            <v xml:space="preserve"> </v>
          </cell>
          <cell r="X407" t="str">
            <v xml:space="preserve"> </v>
          </cell>
          <cell r="Z407" t="str">
            <v xml:space="preserve"> </v>
          </cell>
        </row>
        <row r="408">
          <cell r="A408">
            <v>403402</v>
          </cell>
          <cell r="C408" t="str">
            <v>Plačila obresti od vrednostnih papirjev  finanč.instit.</v>
          </cell>
          <cell r="E408" t="str">
            <v xml:space="preserve"> </v>
          </cell>
          <cell r="I408" t="str">
            <v xml:space="preserve"> </v>
          </cell>
          <cell r="J408" t="str">
            <v xml:space="preserve"> </v>
          </cell>
          <cell r="K408" t="str">
            <v xml:space="preserve"> </v>
          </cell>
          <cell r="N408" t="str">
            <v xml:space="preserve"> </v>
          </cell>
          <cell r="O408" t="str">
            <v xml:space="preserve"> </v>
          </cell>
          <cell r="P408" t="str">
            <v xml:space="preserve"> </v>
          </cell>
          <cell r="Q408" t="e">
            <v>#VALUE!</v>
          </cell>
          <cell r="R408" t="str">
            <v xml:space="preserve"> </v>
          </cell>
          <cell r="S408" t="str">
            <v xml:space="preserve"> </v>
          </cell>
          <cell r="T408" t="str">
            <v xml:space="preserve"> </v>
          </cell>
          <cell r="U408" t="str">
            <v xml:space="preserve"> </v>
          </cell>
          <cell r="V408" t="str">
            <v xml:space="preserve"> </v>
          </cell>
          <cell r="W408" t="str">
            <v xml:space="preserve"> </v>
          </cell>
          <cell r="X408" t="str">
            <v xml:space="preserve"> </v>
          </cell>
          <cell r="Z408" t="str">
            <v xml:space="preserve"> </v>
          </cell>
        </row>
        <row r="409">
          <cell r="A409">
            <v>403403</v>
          </cell>
          <cell r="C409" t="str">
            <v>Plačila obresti od vrednostnih papirjev  skladom soc.zavarov.</v>
          </cell>
          <cell r="E409" t="str">
            <v xml:space="preserve"> </v>
          </cell>
          <cell r="I409" t="str">
            <v xml:space="preserve"> </v>
          </cell>
          <cell r="J409" t="str">
            <v xml:space="preserve"> </v>
          </cell>
          <cell r="K409" t="str">
            <v xml:space="preserve"> </v>
          </cell>
          <cell r="N409" t="str">
            <v xml:space="preserve"> </v>
          </cell>
          <cell r="O409" t="str">
            <v xml:space="preserve"> </v>
          </cell>
          <cell r="P409" t="str">
            <v xml:space="preserve"> </v>
          </cell>
          <cell r="Q409" t="e">
            <v>#VALUE!</v>
          </cell>
          <cell r="R409" t="str">
            <v xml:space="preserve"> </v>
          </cell>
          <cell r="S409" t="str">
            <v xml:space="preserve"> </v>
          </cell>
          <cell r="T409" t="str">
            <v xml:space="preserve"> </v>
          </cell>
          <cell r="U409" t="str">
            <v xml:space="preserve"> </v>
          </cell>
          <cell r="V409" t="str">
            <v xml:space="preserve"> </v>
          </cell>
          <cell r="W409" t="str">
            <v xml:space="preserve"> </v>
          </cell>
          <cell r="X409" t="str">
            <v xml:space="preserve"> </v>
          </cell>
          <cell r="Z409" t="str">
            <v xml:space="preserve"> </v>
          </cell>
        </row>
        <row r="410">
          <cell r="A410">
            <v>403404</v>
          </cell>
          <cell r="C410" t="str">
            <v>Plačila obresti od vrednostnih papirjev  drugim javnim skladom</v>
          </cell>
          <cell r="E410" t="str">
            <v xml:space="preserve"> </v>
          </cell>
          <cell r="I410" t="str">
            <v xml:space="preserve"> </v>
          </cell>
          <cell r="J410" t="str">
            <v xml:space="preserve"> </v>
          </cell>
          <cell r="K410" t="str">
            <v xml:space="preserve"> </v>
          </cell>
          <cell r="N410" t="str">
            <v xml:space="preserve"> </v>
          </cell>
          <cell r="O410" t="str">
            <v xml:space="preserve"> </v>
          </cell>
          <cell r="P410" t="str">
            <v xml:space="preserve"> </v>
          </cell>
          <cell r="Q410" t="e">
            <v>#VALUE!</v>
          </cell>
          <cell r="R410" t="str">
            <v xml:space="preserve"> </v>
          </cell>
          <cell r="S410" t="str">
            <v xml:space="preserve"> </v>
          </cell>
          <cell r="T410" t="str">
            <v xml:space="preserve"> </v>
          </cell>
          <cell r="U410" t="str">
            <v xml:space="preserve"> </v>
          </cell>
          <cell r="V410" t="str">
            <v xml:space="preserve"> </v>
          </cell>
          <cell r="W410" t="str">
            <v xml:space="preserve"> </v>
          </cell>
          <cell r="X410" t="str">
            <v xml:space="preserve"> </v>
          </cell>
          <cell r="Z410" t="str">
            <v xml:space="preserve"> </v>
          </cell>
        </row>
        <row r="411">
          <cell r="A411">
            <v>403405</v>
          </cell>
          <cell r="C411" t="str">
            <v>Plačila obresti od vrednostnih papirjev  drugim dom.kred.</v>
          </cell>
          <cell r="E411" t="str">
            <v xml:space="preserve"> </v>
          </cell>
          <cell r="I411" t="str">
            <v xml:space="preserve"> </v>
          </cell>
          <cell r="J411" t="str">
            <v xml:space="preserve"> </v>
          </cell>
          <cell r="K411" t="str">
            <v xml:space="preserve"> </v>
          </cell>
          <cell r="N411" t="str">
            <v xml:space="preserve"> </v>
          </cell>
          <cell r="O411" t="str">
            <v xml:space="preserve"> </v>
          </cell>
          <cell r="P411" t="str">
            <v xml:space="preserve"> </v>
          </cell>
          <cell r="Q411" t="e">
            <v>#VALUE!</v>
          </cell>
          <cell r="R411" t="str">
            <v xml:space="preserve"> </v>
          </cell>
          <cell r="S411" t="str">
            <v xml:space="preserve"> </v>
          </cell>
          <cell r="T411" t="str">
            <v xml:space="preserve"> </v>
          </cell>
          <cell r="U411" t="str">
            <v xml:space="preserve"> </v>
          </cell>
          <cell r="V411" t="str">
            <v xml:space="preserve"> </v>
          </cell>
          <cell r="W411" t="str">
            <v xml:space="preserve"> </v>
          </cell>
          <cell r="X411" t="str">
            <v xml:space="preserve"> </v>
          </cell>
          <cell r="Z411" t="str">
            <v xml:space="preserve"> </v>
          </cell>
        </row>
        <row r="412">
          <cell r="Q412" t="str">
            <v xml:space="preserve"> </v>
          </cell>
        </row>
        <row r="413">
          <cell r="A413">
            <v>404</v>
          </cell>
          <cell r="C413" t="str">
            <v>PLAČILA OBRESTI V TUJINO</v>
          </cell>
          <cell r="D413">
            <v>26011264.121039998</v>
          </cell>
          <cell r="E413">
            <v>26057629</v>
          </cell>
          <cell r="F413">
            <v>-46364.878960002214</v>
          </cell>
          <cell r="G413">
            <v>133.8057481071294</v>
          </cell>
          <cell r="H413">
            <v>22.870292109393375</v>
          </cell>
          <cell r="I413">
            <v>0</v>
          </cell>
          <cell r="J413">
            <v>0</v>
          </cell>
          <cell r="K413">
            <v>0</v>
          </cell>
          <cell r="L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-100</v>
          </cell>
        </row>
        <row r="414">
          <cell r="C414" t="str">
            <v xml:space="preserve">                                 - dinamizirani sprejeti proračun</v>
          </cell>
          <cell r="D414">
            <v>8190481</v>
          </cell>
          <cell r="I414">
            <v>593268</v>
          </cell>
          <cell r="J414">
            <v>593268</v>
          </cell>
          <cell r="K414">
            <v>593268</v>
          </cell>
          <cell r="N414">
            <v>593268</v>
          </cell>
          <cell r="O414">
            <v>593268</v>
          </cell>
          <cell r="P414">
            <v>593268</v>
          </cell>
          <cell r="Q414">
            <v>3559608</v>
          </cell>
          <cell r="R414">
            <v>593268</v>
          </cell>
          <cell r="S414">
            <v>593268</v>
          </cell>
          <cell r="T414">
            <v>593268</v>
          </cell>
          <cell r="U414">
            <v>593268</v>
          </cell>
          <cell r="V414">
            <v>457424</v>
          </cell>
          <cell r="W414">
            <v>1664533</v>
          </cell>
          <cell r="X414">
            <v>0</v>
          </cell>
          <cell r="Y414">
            <v>8054637</v>
          </cell>
        </row>
        <row r="415">
          <cell r="Q415" t="str">
            <v xml:space="preserve"> </v>
          </cell>
        </row>
        <row r="416">
          <cell r="A416">
            <v>4040</v>
          </cell>
          <cell r="C416" t="str">
            <v>Plačila obresti mednarodnim finančnim institucijam</v>
          </cell>
          <cell r="D416">
            <v>4415288.7713299999</v>
          </cell>
          <cell r="E416">
            <v>5157568</v>
          </cell>
          <cell r="F416">
            <v>-742279.2286700001</v>
          </cell>
          <cell r="G416">
            <v>111.01563468148304</v>
          </cell>
          <cell r="H416">
            <v>1.9427315716097553</v>
          </cell>
          <cell r="Q416">
            <v>0</v>
          </cell>
          <cell r="Y416">
            <v>0</v>
          </cell>
          <cell r="Z416" t="str">
            <v xml:space="preserve"> </v>
          </cell>
          <cell r="AA416">
            <v>0</v>
          </cell>
          <cell r="AB416">
            <v>-100</v>
          </cell>
        </row>
        <row r="417">
          <cell r="A417">
            <v>4041</v>
          </cell>
          <cell r="C417" t="str">
            <v xml:space="preserve">Plačila obresti tujim vladam </v>
          </cell>
          <cell r="D417">
            <v>175074.14835</v>
          </cell>
          <cell r="E417">
            <v>798862</v>
          </cell>
          <cell r="F417">
            <v>-623787.85164999997</v>
          </cell>
          <cell r="G417">
            <v>34.19123059955934</v>
          </cell>
          <cell r="H417">
            <v>-68.603094031625943</v>
          </cell>
          <cell r="Q417">
            <v>0</v>
          </cell>
          <cell r="Y417">
            <v>0</v>
          </cell>
          <cell r="Z417" t="str">
            <v xml:space="preserve"> </v>
          </cell>
          <cell r="AA417">
            <v>0</v>
          </cell>
          <cell r="AB417">
            <v>-100</v>
          </cell>
        </row>
        <row r="418">
          <cell r="A418">
            <v>4042</v>
          </cell>
          <cell r="C418" t="str">
            <v>Plačila obresti tujim bankam in finanč.instituc.</v>
          </cell>
          <cell r="D418">
            <v>3843861.3075500005</v>
          </cell>
          <cell r="E418">
            <v>3590379</v>
          </cell>
          <cell r="F418">
            <v>253482.30755000049</v>
          </cell>
          <cell r="G418">
            <v>177.55994747636288</v>
          </cell>
          <cell r="H418">
            <v>63.048620272142216</v>
          </cell>
          <cell r="Q418">
            <v>0</v>
          </cell>
          <cell r="Y418">
            <v>0</v>
          </cell>
          <cell r="Z418" t="str">
            <v xml:space="preserve"> </v>
          </cell>
          <cell r="AA418">
            <v>0</v>
          </cell>
          <cell r="AB418">
            <v>-100</v>
          </cell>
        </row>
        <row r="419">
          <cell r="A419">
            <v>4043</v>
          </cell>
          <cell r="C419" t="str">
            <v>Plačila obresti drugim tujim kreditodajalcem</v>
          </cell>
          <cell r="D419">
            <v>11721435.75</v>
          </cell>
          <cell r="E419">
            <v>16510820</v>
          </cell>
          <cell r="F419">
            <v>-4789384.25</v>
          </cell>
          <cell r="G419">
            <v>91.677387055430657</v>
          </cell>
          <cell r="H419">
            <v>-15.815071574443849</v>
          </cell>
          <cell r="Q419">
            <v>0</v>
          </cell>
          <cell r="Y419">
            <v>0</v>
          </cell>
          <cell r="Z419" t="str">
            <v xml:space="preserve"> </v>
          </cell>
          <cell r="AA419">
            <v>0</v>
          </cell>
          <cell r="AB419">
            <v>-100</v>
          </cell>
        </row>
        <row r="420">
          <cell r="A420">
            <v>4044</v>
          </cell>
          <cell r="C420" t="str">
            <v>Plačila obresti od vrednostnih papirjev, izdanih na tujih trgih</v>
          </cell>
          <cell r="D420">
            <v>5855604.1438100003</v>
          </cell>
          <cell r="E420">
            <v>0</v>
          </cell>
          <cell r="F420">
            <v>5855604.1438100003</v>
          </cell>
          <cell r="G420" t="str">
            <v>…</v>
          </cell>
          <cell r="H420" t="str">
            <v>…</v>
          </cell>
          <cell r="Q420">
            <v>0</v>
          </cell>
          <cell r="Y420" t="str">
            <v xml:space="preserve"> </v>
          </cell>
          <cell r="Z420" t="str">
            <v xml:space="preserve"> </v>
          </cell>
          <cell r="AA420" t="str">
            <v xml:space="preserve"> </v>
          </cell>
          <cell r="AB420" t="str">
            <v xml:space="preserve"> </v>
          </cell>
        </row>
        <row r="421">
          <cell r="Q421" t="str">
            <v xml:space="preserve"> </v>
          </cell>
        </row>
        <row r="422">
          <cell r="A422">
            <v>409</v>
          </cell>
          <cell r="C422" t="str">
            <v>SREDSTVA, IZLOČENA V REZERVE</v>
          </cell>
          <cell r="D422">
            <v>10341210.236819999</v>
          </cell>
          <cell r="E422">
            <v>9914000</v>
          </cell>
          <cell r="F422">
            <v>427210.23681999929</v>
          </cell>
          <cell r="G422">
            <v>110.38583147662287</v>
          </cell>
          <cell r="H422">
            <v>1.3643998867060247</v>
          </cell>
          <cell r="I422">
            <v>850000</v>
          </cell>
          <cell r="J422">
            <v>850000</v>
          </cell>
          <cell r="K422">
            <v>800000</v>
          </cell>
          <cell r="L422">
            <v>2500000</v>
          </cell>
          <cell r="N422">
            <v>666666.66666666663</v>
          </cell>
          <cell r="O422">
            <v>666666.66666666663</v>
          </cell>
          <cell r="P422">
            <v>666666.66666666663</v>
          </cell>
          <cell r="Q422">
            <v>4500000</v>
          </cell>
          <cell r="R422">
            <v>666666.66666666663</v>
          </cell>
          <cell r="S422">
            <v>666666.66666666663</v>
          </cell>
          <cell r="T422">
            <v>666666.66666666663</v>
          </cell>
          <cell r="U422">
            <v>666666.66666666663</v>
          </cell>
          <cell r="V422">
            <v>666666.66666666663</v>
          </cell>
          <cell r="W422">
            <v>666666.66666666663</v>
          </cell>
          <cell r="X422">
            <v>0</v>
          </cell>
          <cell r="Y422">
            <v>8500000.0000000019</v>
          </cell>
          <cell r="Z422" t="e">
            <v>#VALUE!</v>
          </cell>
          <cell r="AA422">
            <v>82.195408519359304</v>
          </cell>
          <cell r="AB422">
            <v>-23.751940149017344</v>
          </cell>
        </row>
        <row r="423">
          <cell r="C423" t="str">
            <v xml:space="preserve">                                 - dinamizirani sprejeti proračun</v>
          </cell>
          <cell r="D423">
            <v>1523979</v>
          </cell>
          <cell r="I423">
            <v>0</v>
          </cell>
          <cell r="J423">
            <v>0</v>
          </cell>
          <cell r="K423">
            <v>0</v>
          </cell>
          <cell r="N423">
            <v>0</v>
          </cell>
          <cell r="O423">
            <v>0</v>
          </cell>
          <cell r="P423">
            <v>0</v>
          </cell>
          <cell r="Q423">
            <v>0</v>
          </cell>
          <cell r="R423">
            <v>0</v>
          </cell>
          <cell r="S423">
            <v>0</v>
          </cell>
          <cell r="T423">
            <v>0</v>
          </cell>
          <cell r="U423">
            <v>0</v>
          </cell>
          <cell r="V423">
            <v>1033330</v>
          </cell>
          <cell r="W423">
            <v>1023979</v>
          </cell>
          <cell r="X423">
            <v>500000</v>
          </cell>
          <cell r="Y423">
            <v>2557309</v>
          </cell>
        </row>
        <row r="424">
          <cell r="D424" t="str">
            <v xml:space="preserve"> </v>
          </cell>
          <cell r="Q424" t="str">
            <v xml:space="preserve"> </v>
          </cell>
          <cell r="Y424" t="str">
            <v xml:space="preserve"> </v>
          </cell>
        </row>
        <row r="425">
          <cell r="A425">
            <v>4090</v>
          </cell>
          <cell r="C425" t="str">
            <v>Tekoča proračunska rezerva</v>
          </cell>
          <cell r="D425">
            <v>0</v>
          </cell>
          <cell r="E425">
            <v>2914000</v>
          </cell>
          <cell r="F425">
            <v>-2914000</v>
          </cell>
          <cell r="G425" t="str">
            <v>…</v>
          </cell>
          <cell r="H425" t="str">
            <v>…</v>
          </cell>
          <cell r="I425">
            <v>350000</v>
          </cell>
          <cell r="J425">
            <v>350000</v>
          </cell>
          <cell r="K425">
            <v>300000</v>
          </cell>
          <cell r="L425">
            <v>1000000</v>
          </cell>
          <cell r="N425">
            <v>166666.66666666666</v>
          </cell>
          <cell r="O425">
            <v>166666.66666666666</v>
          </cell>
          <cell r="P425">
            <v>166666.66666666666</v>
          </cell>
          <cell r="Q425">
            <v>1500000</v>
          </cell>
          <cell r="R425">
            <v>166666.66666666666</v>
          </cell>
          <cell r="S425">
            <v>166666.66666666666</v>
          </cell>
          <cell r="T425">
            <v>166666.66666666666</v>
          </cell>
          <cell r="U425">
            <v>166666.66666666666</v>
          </cell>
          <cell r="V425">
            <v>166666.66666666666</v>
          </cell>
          <cell r="W425">
            <v>166666.66666666666</v>
          </cell>
          <cell r="X425">
            <v>0</v>
          </cell>
          <cell r="Y425">
            <v>2500000</v>
          </cell>
          <cell r="Z425" t="str">
            <v xml:space="preserve"> </v>
          </cell>
          <cell r="AA425" t="str">
            <v>…</v>
          </cell>
          <cell r="AB425" t="str">
            <v>…</v>
          </cell>
        </row>
        <row r="426">
          <cell r="A426">
            <v>4091</v>
          </cell>
          <cell r="C426" t="str">
            <v>Rezerva za naravne nesreče</v>
          </cell>
          <cell r="D426">
            <v>10341210.236819999</v>
          </cell>
          <cell r="E426">
            <v>7000000</v>
          </cell>
          <cell r="F426">
            <v>3341210.2368199993</v>
          </cell>
          <cell r="G426">
            <v>110.38583147662287</v>
          </cell>
          <cell r="H426">
            <v>1.3643998867060247</v>
          </cell>
          <cell r="I426">
            <v>500000</v>
          </cell>
          <cell r="J426">
            <v>500000</v>
          </cell>
          <cell r="K426">
            <v>500000</v>
          </cell>
          <cell r="L426">
            <v>1500000</v>
          </cell>
          <cell r="N426">
            <v>500000</v>
          </cell>
          <cell r="O426">
            <v>500000</v>
          </cell>
          <cell r="P426">
            <v>500000</v>
          </cell>
          <cell r="Q426">
            <v>3000000</v>
          </cell>
          <cell r="R426">
            <v>500000</v>
          </cell>
          <cell r="S426">
            <v>500000</v>
          </cell>
          <cell r="T426">
            <v>500000</v>
          </cell>
          <cell r="U426">
            <v>500000</v>
          </cell>
          <cell r="V426">
            <v>500000</v>
          </cell>
          <cell r="W426">
            <v>500000</v>
          </cell>
          <cell r="X426">
            <v>0</v>
          </cell>
          <cell r="Y426">
            <v>6000000</v>
          </cell>
          <cell r="Z426" t="str">
            <v xml:space="preserve"> </v>
          </cell>
          <cell r="AA426">
            <v>58.02028836660655</v>
          </cell>
          <cell r="AB426">
            <v>-46.177840105188729</v>
          </cell>
        </row>
        <row r="427">
          <cell r="A427">
            <v>4092</v>
          </cell>
          <cell r="C427" t="str">
            <v>Druge rezerve</v>
          </cell>
          <cell r="D427">
            <v>0</v>
          </cell>
          <cell r="E427">
            <v>0</v>
          </cell>
          <cell r="F427">
            <v>0</v>
          </cell>
          <cell r="G427" t="str">
            <v>…</v>
          </cell>
          <cell r="H427" t="str">
            <v>…</v>
          </cell>
          <cell r="I427">
            <v>0</v>
          </cell>
          <cell r="J427">
            <v>0</v>
          </cell>
          <cell r="K427">
            <v>0</v>
          </cell>
          <cell r="N427">
            <v>0</v>
          </cell>
          <cell r="O427">
            <v>0</v>
          </cell>
          <cell r="P427">
            <v>0</v>
          </cell>
          <cell r="Q427">
            <v>0</v>
          </cell>
          <cell r="R427">
            <v>0</v>
          </cell>
          <cell r="S427">
            <v>0</v>
          </cell>
          <cell r="T427">
            <v>0</v>
          </cell>
          <cell r="U427">
            <v>0</v>
          </cell>
          <cell r="V427">
            <v>0</v>
          </cell>
          <cell r="W427">
            <v>0</v>
          </cell>
          <cell r="X427">
            <v>0</v>
          </cell>
          <cell r="Y427">
            <v>0</v>
          </cell>
          <cell r="Z427" t="str">
            <v xml:space="preserve"> </v>
          </cell>
          <cell r="AA427" t="str">
            <v>…</v>
          </cell>
          <cell r="AB427" t="str">
            <v>…</v>
          </cell>
        </row>
        <row r="428">
          <cell r="Q428" t="str">
            <v xml:space="preserve"> </v>
          </cell>
        </row>
        <row r="429">
          <cell r="A429">
            <v>41</v>
          </cell>
          <cell r="C429" t="str">
            <v>TEKOČI TRANSFERI</v>
          </cell>
          <cell r="D429">
            <v>610041848.96235001</v>
          </cell>
          <cell r="E429">
            <v>617479667</v>
          </cell>
          <cell r="F429">
            <v>-7437818.0376499891</v>
          </cell>
          <cell r="G429">
            <v>105.48527487655497</v>
          </cell>
          <cell r="H429">
            <v>-3.1356520876446581</v>
          </cell>
          <cell r="I429">
            <v>52178491.982609995</v>
          </cell>
          <cell r="J429">
            <v>48179470.303500004</v>
          </cell>
          <cell r="K429">
            <v>49518334.83557</v>
          </cell>
          <cell r="L429">
            <v>149876297.12167999</v>
          </cell>
          <cell r="N429">
            <v>53227042.962459996</v>
          </cell>
          <cell r="O429">
            <v>49849918.004000001</v>
          </cell>
          <cell r="P429">
            <v>66684377.59499</v>
          </cell>
          <cell r="Q429">
            <v>319637635.68313003</v>
          </cell>
          <cell r="R429">
            <v>49585239.646369994</v>
          </cell>
          <cell r="S429">
            <v>52036901.006230004</v>
          </cell>
          <cell r="T429">
            <v>49210524.512610003</v>
          </cell>
          <cell r="U429">
            <v>41412486.216960005</v>
          </cell>
          <cell r="V429">
            <v>43766906.400247999</v>
          </cell>
          <cell r="W429">
            <v>39359464.174250484</v>
          </cell>
          <cell r="X429">
            <v>12481000</v>
          </cell>
          <cell r="Y429">
            <v>607490157.63979852</v>
          </cell>
          <cell r="Z429" t="e">
            <v>#VALUE!</v>
          </cell>
          <cell r="AA429">
            <v>99.581718643255073</v>
          </cell>
          <cell r="AB429">
            <v>-7.623637622212371</v>
          </cell>
        </row>
        <row r="430">
          <cell r="C430" t="str">
            <v xml:space="preserve">                                 - dinamizirani sprejeti proračun</v>
          </cell>
          <cell r="D430">
            <v>622568976</v>
          </cell>
          <cell r="I430">
            <v>52202410</v>
          </cell>
          <cell r="J430">
            <v>52202410</v>
          </cell>
          <cell r="K430">
            <v>52202410</v>
          </cell>
          <cell r="N430">
            <v>52202410</v>
          </cell>
          <cell r="O430">
            <v>52202410</v>
          </cell>
          <cell r="P430">
            <v>52202410</v>
          </cell>
          <cell r="Q430">
            <v>313214460</v>
          </cell>
          <cell r="R430">
            <v>52202410</v>
          </cell>
          <cell r="S430">
            <v>52202410</v>
          </cell>
          <cell r="T430">
            <v>52202410</v>
          </cell>
          <cell r="U430">
            <v>52202410</v>
          </cell>
          <cell r="V430">
            <v>46866606</v>
          </cell>
          <cell r="W430">
            <v>42862302</v>
          </cell>
          <cell r="X430">
            <v>5480164</v>
          </cell>
          <cell r="Y430">
            <v>617233172</v>
          </cell>
        </row>
        <row r="431">
          <cell r="Q431" t="str">
            <v xml:space="preserve"> </v>
          </cell>
        </row>
        <row r="432">
          <cell r="A432">
            <v>410</v>
          </cell>
          <cell r="C432" t="str">
            <v>SUBVENCIJE</v>
          </cell>
          <cell r="D432">
            <v>49554531.673899993</v>
          </cell>
          <cell r="E432">
            <v>62439168</v>
          </cell>
          <cell r="F432">
            <v>-12884636.326100007</v>
          </cell>
          <cell r="G432">
            <v>84.894054306403476</v>
          </cell>
          <cell r="H432">
            <v>-22.044027266847138</v>
          </cell>
          <cell r="I432">
            <v>0</v>
          </cell>
          <cell r="J432">
            <v>1897243.5510599997</v>
          </cell>
          <cell r="K432">
            <v>2804991.4123299997</v>
          </cell>
          <cell r="L432">
            <v>4702234.9633899992</v>
          </cell>
          <cell r="N432">
            <v>3051027.82278</v>
          </cell>
          <cell r="O432">
            <v>4730840.1845399998</v>
          </cell>
          <cell r="P432">
            <v>3858301.3584799999</v>
          </cell>
          <cell r="Q432">
            <v>16342404.329189997</v>
          </cell>
          <cell r="R432">
            <v>2933851.0799099999</v>
          </cell>
          <cell r="S432">
            <v>3353262.4417099999</v>
          </cell>
          <cell r="T432">
            <v>2977167.8297700002</v>
          </cell>
          <cell r="U432">
            <v>4430722.6374100009</v>
          </cell>
          <cell r="V432">
            <v>5527824</v>
          </cell>
          <cell r="W432">
            <v>5500000</v>
          </cell>
          <cell r="X432">
            <v>8216000</v>
          </cell>
          <cell r="Y432">
            <v>49281232.31798999</v>
          </cell>
          <cell r="Z432" t="e">
            <v>#VALUE!</v>
          </cell>
          <cell r="AA432">
            <v>99.448487662624913</v>
          </cell>
          <cell r="AB432">
            <v>-7.7472285133349601</v>
          </cell>
        </row>
        <row r="433">
          <cell r="C433" t="str">
            <v xml:space="preserve">                                 - dinamizirani sprejeti proračun</v>
          </cell>
          <cell r="D433">
            <v>11432461</v>
          </cell>
          <cell r="I433">
            <v>0</v>
          </cell>
          <cell r="J433">
            <v>0</v>
          </cell>
          <cell r="K433">
            <v>0</v>
          </cell>
          <cell r="N433">
            <v>0</v>
          </cell>
          <cell r="O433">
            <v>0</v>
          </cell>
          <cell r="P433">
            <v>0</v>
          </cell>
          <cell r="Q433">
            <v>0</v>
          </cell>
          <cell r="R433">
            <v>0</v>
          </cell>
          <cell r="S433">
            <v>0</v>
          </cell>
          <cell r="T433">
            <v>0</v>
          </cell>
          <cell r="U433">
            <v>0</v>
          </cell>
          <cell r="V433">
            <v>8179105</v>
          </cell>
          <cell r="W433">
            <v>7157514</v>
          </cell>
          <cell r="X433">
            <v>4274947</v>
          </cell>
          <cell r="Y433">
            <v>19611566</v>
          </cell>
        </row>
        <row r="434">
          <cell r="D434" t="str">
            <v xml:space="preserve"> </v>
          </cell>
          <cell r="Q434" t="str">
            <v xml:space="preserve"> </v>
          </cell>
          <cell r="Y434" t="str">
            <v xml:space="preserve"> </v>
          </cell>
        </row>
        <row r="435">
          <cell r="A435">
            <v>4100</v>
          </cell>
          <cell r="C435" t="str">
            <v>Subvencije javnim podjetjem</v>
          </cell>
          <cell r="D435">
            <v>14501229.34317</v>
          </cell>
          <cell r="E435">
            <v>15601297</v>
          </cell>
          <cell r="F435">
            <v>-1100067.6568299998</v>
          </cell>
          <cell r="G435">
            <v>75.380211425650074</v>
          </cell>
          <cell r="H435">
            <v>-30.780338452111963</v>
          </cell>
          <cell r="I435">
            <v>0</v>
          </cell>
          <cell r="J435">
            <v>3400.96</v>
          </cell>
          <cell r="K435">
            <v>1854554.7149199999</v>
          </cell>
          <cell r="L435">
            <v>1857955.6749199999</v>
          </cell>
          <cell r="N435">
            <v>962134.09400000004</v>
          </cell>
          <cell r="O435">
            <v>1882481.96</v>
          </cell>
          <cell r="P435">
            <v>1336451.87858</v>
          </cell>
          <cell r="Q435">
            <v>6039023.6074999999</v>
          </cell>
          <cell r="R435">
            <v>1027341.7924599999</v>
          </cell>
          <cell r="S435">
            <v>805308.41243999999</v>
          </cell>
          <cell r="T435">
            <v>861956.66817999992</v>
          </cell>
          <cell r="U435">
            <v>1560171.9922600002</v>
          </cell>
          <cell r="V435">
            <v>2107814</v>
          </cell>
          <cell r="W435">
            <v>1000000</v>
          </cell>
          <cell r="X435">
            <v>1516000</v>
          </cell>
          <cell r="Y435">
            <v>14917616.47284</v>
          </cell>
          <cell r="Z435" t="str">
            <v xml:space="preserve"> </v>
          </cell>
          <cell r="AA435">
            <v>102.87139193385777</v>
          </cell>
          <cell r="AB435">
            <v>-4.5719926402061617</v>
          </cell>
        </row>
        <row r="436">
          <cell r="C436" t="str">
            <v xml:space="preserve">                                 - dinamizirani sprejeti proračun</v>
          </cell>
          <cell r="D436">
            <v>1378020</v>
          </cell>
          <cell r="I436">
            <v>0</v>
          </cell>
          <cell r="J436">
            <v>0</v>
          </cell>
          <cell r="K436">
            <v>0</v>
          </cell>
          <cell r="N436">
            <v>0</v>
          </cell>
          <cell r="O436">
            <v>0</v>
          </cell>
          <cell r="P436">
            <v>0</v>
          </cell>
          <cell r="Q436">
            <v>0</v>
          </cell>
          <cell r="R436">
            <v>0</v>
          </cell>
          <cell r="S436">
            <v>0</v>
          </cell>
          <cell r="T436">
            <v>0</v>
          </cell>
          <cell r="U436">
            <v>0</v>
          </cell>
          <cell r="V436">
            <v>2871502</v>
          </cell>
          <cell r="W436">
            <v>1219883</v>
          </cell>
          <cell r="X436">
            <v>158137</v>
          </cell>
          <cell r="Y436">
            <v>4249522</v>
          </cell>
        </row>
        <row r="437">
          <cell r="A437">
            <v>410000</v>
          </cell>
          <cell r="C437" t="str">
            <v>Subvencioniranje cen javnim podjetjem</v>
          </cell>
          <cell r="D437">
            <v>10036976.314505862</v>
          </cell>
          <cell r="E437" t="str">
            <v xml:space="preserve"> </v>
          </cell>
          <cell r="G437" t="str">
            <v>…</v>
          </cell>
          <cell r="H437" t="str">
            <v>…</v>
          </cell>
          <cell r="I437">
            <v>0</v>
          </cell>
          <cell r="J437">
            <v>0</v>
          </cell>
          <cell r="K437">
            <v>1565911.30192</v>
          </cell>
          <cell r="N437">
            <v>836007.09400000004</v>
          </cell>
          <cell r="O437">
            <v>790916.08600000001</v>
          </cell>
          <cell r="P437">
            <v>803001.73858</v>
          </cell>
          <cell r="Q437">
            <v>3995836.2205000003</v>
          </cell>
          <cell r="R437">
            <v>685184.07155999995</v>
          </cell>
          <cell r="S437">
            <v>640044.81544000003</v>
          </cell>
          <cell r="T437">
            <v>532322.58418000001</v>
          </cell>
          <cell r="U437">
            <v>813111.31625999999</v>
          </cell>
          <cell r="V437">
            <v>1768321</v>
          </cell>
          <cell r="W437">
            <v>838935.97822198726</v>
          </cell>
          <cell r="X437">
            <v>1271826.9429845328</v>
          </cell>
          <cell r="Y437">
            <v>10545582.929146519</v>
          </cell>
          <cell r="Z437" t="str">
            <v xml:space="preserve"> </v>
          </cell>
        </row>
        <row r="438">
          <cell r="A438">
            <v>410001</v>
          </cell>
          <cell r="C438" t="str">
            <v>Subvencioniranje obresti  javnim podjetjem</v>
          </cell>
          <cell r="D438">
            <v>0</v>
          </cell>
          <cell r="E438" t="str">
            <v xml:space="preserve"> </v>
          </cell>
          <cell r="G438" t="str">
            <v>…</v>
          </cell>
          <cell r="H438" t="str">
            <v>…</v>
          </cell>
          <cell r="I438">
            <v>0</v>
          </cell>
          <cell r="J438">
            <v>0</v>
          </cell>
          <cell r="K438">
            <v>0</v>
          </cell>
          <cell r="N438">
            <v>0</v>
          </cell>
          <cell r="O438">
            <v>0</v>
          </cell>
          <cell r="P438">
            <v>0</v>
          </cell>
          <cell r="Q438">
            <v>0</v>
          </cell>
          <cell r="R438">
            <v>0</v>
          </cell>
          <cell r="S438">
            <v>0</v>
          </cell>
          <cell r="T438">
            <v>0</v>
          </cell>
          <cell r="U438">
            <v>0</v>
          </cell>
          <cell r="V438">
            <v>0</v>
          </cell>
          <cell r="W438">
            <v>0</v>
          </cell>
          <cell r="X438">
            <v>0</v>
          </cell>
          <cell r="Y438">
            <v>0</v>
          </cell>
          <cell r="Z438" t="str">
            <v xml:space="preserve"> </v>
          </cell>
        </row>
        <row r="439">
          <cell r="A439">
            <v>410002</v>
          </cell>
          <cell r="C439" t="str">
            <v xml:space="preserve">Subvencioniranje prispevkov za socialno varnost </v>
          </cell>
          <cell r="D439">
            <v>9150</v>
          </cell>
          <cell r="E439" t="str">
            <v xml:space="preserve"> </v>
          </cell>
          <cell r="G439" t="str">
            <v>…</v>
          </cell>
          <cell r="H439" t="str">
            <v>…</v>
          </cell>
          <cell r="I439">
            <v>0</v>
          </cell>
          <cell r="J439">
            <v>0</v>
          </cell>
          <cell r="K439">
            <v>0</v>
          </cell>
          <cell r="N439">
            <v>0</v>
          </cell>
          <cell r="O439">
            <v>0</v>
          </cell>
          <cell r="P439">
            <v>0</v>
          </cell>
          <cell r="Q439">
            <v>0</v>
          </cell>
          <cell r="R439">
            <v>9150</v>
          </cell>
          <cell r="S439">
            <v>0</v>
          </cell>
          <cell r="T439">
            <v>0</v>
          </cell>
          <cell r="U439">
            <v>0</v>
          </cell>
          <cell r="V439">
            <v>0</v>
          </cell>
          <cell r="W439">
            <v>0</v>
          </cell>
          <cell r="X439">
            <v>0</v>
          </cell>
          <cell r="Y439">
            <v>9150</v>
          </cell>
          <cell r="Z439" t="str">
            <v xml:space="preserve"> </v>
          </cell>
        </row>
        <row r="440">
          <cell r="A440">
            <v>410003</v>
          </cell>
          <cell r="C440" t="str">
            <v xml:space="preserve">Sredstva za preusposabljanje presežnih delavcev </v>
          </cell>
          <cell r="D440">
            <v>21172.458316030967</v>
          </cell>
          <cell r="E440" t="str">
            <v xml:space="preserve"> </v>
          </cell>
          <cell r="G440">
            <v>15.478106402220579</v>
          </cell>
          <cell r="H440">
            <v>-85.786862807878251</v>
          </cell>
          <cell r="I440">
            <v>0</v>
          </cell>
          <cell r="J440">
            <v>3060.96</v>
          </cell>
          <cell r="K440">
            <v>413.41300000000001</v>
          </cell>
          <cell r="N440">
            <v>0</v>
          </cell>
          <cell r="O440">
            <v>5060</v>
          </cell>
          <cell r="P440">
            <v>2756.66</v>
          </cell>
          <cell r="Q440">
            <v>11291.032999999999</v>
          </cell>
          <cell r="R440">
            <v>1190</v>
          </cell>
          <cell r="S440">
            <v>0</v>
          </cell>
          <cell r="T440">
            <v>1800.7</v>
          </cell>
          <cell r="U440">
            <v>1375.9639999999999</v>
          </cell>
          <cell r="V440">
            <v>2893</v>
          </cell>
          <cell r="W440">
            <v>1372.5119958402402</v>
          </cell>
          <cell r="X440">
            <v>2080.7281856938039</v>
          </cell>
          <cell r="Y440">
            <v>22003.937181534042</v>
          </cell>
          <cell r="Z440" t="str">
            <v xml:space="preserve"> </v>
          </cell>
        </row>
        <row r="441">
          <cell r="A441">
            <v>410005</v>
          </cell>
          <cell r="C441" t="str">
            <v>Sredstva za prestrukturiranje in prenovo proizvodnje</v>
          </cell>
          <cell r="D441">
            <v>0</v>
          </cell>
          <cell r="E441" t="str">
            <v xml:space="preserve"> </v>
          </cell>
          <cell r="G441" t="str">
            <v>…</v>
          </cell>
          <cell r="H441" t="str">
            <v>…</v>
          </cell>
          <cell r="I441">
            <v>0</v>
          </cell>
          <cell r="J441">
            <v>0</v>
          </cell>
          <cell r="K441">
            <v>0</v>
          </cell>
          <cell r="N441">
            <v>0</v>
          </cell>
          <cell r="O441">
            <v>0</v>
          </cell>
          <cell r="P441">
            <v>0</v>
          </cell>
          <cell r="Q441">
            <v>0</v>
          </cell>
          <cell r="R441">
            <v>0</v>
          </cell>
          <cell r="S441">
            <v>0</v>
          </cell>
          <cell r="T441">
            <v>0</v>
          </cell>
          <cell r="U441">
            <v>0</v>
          </cell>
          <cell r="V441">
            <v>0</v>
          </cell>
          <cell r="W441">
            <v>0</v>
          </cell>
          <cell r="X441">
            <v>0</v>
          </cell>
          <cell r="Y441">
            <v>0</v>
          </cell>
          <cell r="Z441" t="str">
            <v xml:space="preserve"> </v>
          </cell>
        </row>
        <row r="442">
          <cell r="A442">
            <v>410006</v>
          </cell>
          <cell r="C442" t="str">
            <v xml:space="preserve">Sredstva za zapiranje proizvodnje </v>
          </cell>
          <cell r="D442">
            <v>1630082.8960261184</v>
          </cell>
          <cell r="E442" t="str">
            <v xml:space="preserve"> </v>
          </cell>
          <cell r="G442">
            <v>112.9102553397924</v>
          </cell>
          <cell r="H442">
            <v>3.682511790442959</v>
          </cell>
          <cell r="I442">
            <v>0</v>
          </cell>
          <cell r="J442">
            <v>0</v>
          </cell>
          <cell r="K442">
            <v>79000</v>
          </cell>
          <cell r="N442">
            <v>42000</v>
          </cell>
          <cell r="O442">
            <v>529577.18700000003</v>
          </cell>
          <cell r="P442">
            <v>47000</v>
          </cell>
          <cell r="Q442">
            <v>697577.18700000003</v>
          </cell>
          <cell r="R442">
            <v>35000</v>
          </cell>
          <cell r="S442">
            <v>0</v>
          </cell>
          <cell r="T442">
            <v>66658.528999999995</v>
          </cell>
          <cell r="U442">
            <v>603534.99400000006</v>
          </cell>
          <cell r="V442">
            <v>119300</v>
          </cell>
          <cell r="W442">
            <v>56598.921916260158</v>
          </cell>
          <cell r="X442">
            <v>85803.965625050405</v>
          </cell>
          <cell r="Y442">
            <v>1664473.5975413106</v>
          </cell>
          <cell r="Z442" t="str">
            <v xml:space="preserve"> </v>
          </cell>
        </row>
        <row r="443">
          <cell r="A443">
            <v>410007</v>
          </cell>
          <cell r="C443" t="str">
            <v xml:space="preserve">Subvencioniranje glavnic dolga </v>
          </cell>
          <cell r="D443">
            <v>0</v>
          </cell>
          <cell r="E443" t="str">
            <v xml:space="preserve"> </v>
          </cell>
          <cell r="G443" t="str">
            <v>…</v>
          </cell>
          <cell r="H443" t="str">
            <v>…</v>
          </cell>
          <cell r="I443">
            <v>0</v>
          </cell>
          <cell r="J443">
            <v>0</v>
          </cell>
          <cell r="K443">
            <v>0</v>
          </cell>
          <cell r="N443">
            <v>0</v>
          </cell>
          <cell r="O443">
            <v>0</v>
          </cell>
          <cell r="P443">
            <v>0</v>
          </cell>
          <cell r="Q443">
            <v>0</v>
          </cell>
          <cell r="R443">
            <v>0</v>
          </cell>
          <cell r="S443">
            <v>0</v>
          </cell>
          <cell r="T443">
            <v>0</v>
          </cell>
          <cell r="U443">
            <v>0</v>
          </cell>
          <cell r="V443">
            <v>0</v>
          </cell>
          <cell r="W443">
            <v>0</v>
          </cell>
          <cell r="X443">
            <v>0</v>
          </cell>
          <cell r="Y443">
            <v>0</v>
          </cell>
          <cell r="Z443" t="str">
            <v xml:space="preserve"> </v>
          </cell>
        </row>
        <row r="444">
          <cell r="A444">
            <v>410015</v>
          </cell>
          <cell r="C444" t="str">
            <v xml:space="preserve">Sredstva za izvajanje ekoloških programov </v>
          </cell>
          <cell r="D444">
            <v>234445.23336207785</v>
          </cell>
          <cell r="E444" t="str">
            <v xml:space="preserve"> </v>
          </cell>
          <cell r="G444">
            <v>61.267563558602674</v>
          </cell>
          <cell r="H444">
            <v>-43.739611057297822</v>
          </cell>
          <cell r="I444">
            <v>0</v>
          </cell>
          <cell r="J444">
            <v>0</v>
          </cell>
          <cell r="K444">
            <v>0</v>
          </cell>
          <cell r="N444">
            <v>0</v>
          </cell>
          <cell r="O444">
            <v>45000</v>
          </cell>
          <cell r="P444">
            <v>0</v>
          </cell>
          <cell r="Q444">
            <v>45000</v>
          </cell>
          <cell r="R444">
            <v>0</v>
          </cell>
          <cell r="S444">
            <v>93000</v>
          </cell>
          <cell r="T444">
            <v>0</v>
          </cell>
          <cell r="U444">
            <v>0</v>
          </cell>
          <cell r="V444">
            <v>0</v>
          </cell>
          <cell r="W444">
            <v>0</v>
          </cell>
          <cell r="X444">
            <v>0</v>
          </cell>
          <cell r="Y444">
            <v>138000</v>
          </cell>
          <cell r="Z444" t="str">
            <v xml:space="preserve"> </v>
          </cell>
        </row>
        <row r="445">
          <cell r="A445">
            <v>410099</v>
          </cell>
          <cell r="C445" t="str">
            <v>Druge subvencije javnim podjetjem</v>
          </cell>
          <cell r="D445">
            <v>2569402.4409599113</v>
          </cell>
          <cell r="E445" t="str">
            <v xml:space="preserve"> </v>
          </cell>
          <cell r="G445">
            <v>15.23772331465916</v>
          </cell>
          <cell r="H445">
            <v>-86.007600262020972</v>
          </cell>
          <cell r="I445">
            <v>0</v>
          </cell>
          <cell r="J445">
            <v>340</v>
          </cell>
          <cell r="K445">
            <v>209230</v>
          </cell>
          <cell r="N445">
            <v>84127</v>
          </cell>
          <cell r="O445">
            <v>511928.68700000003</v>
          </cell>
          <cell r="P445">
            <v>483693.48</v>
          </cell>
          <cell r="Q445">
            <v>1289319.1669999999</v>
          </cell>
          <cell r="R445">
            <v>296817.72090000001</v>
          </cell>
          <cell r="S445">
            <v>72263.596999999994</v>
          </cell>
          <cell r="T445">
            <v>261174.85499999998</v>
          </cell>
          <cell r="U445">
            <v>142149.71799999999</v>
          </cell>
          <cell r="V445">
            <v>217300</v>
          </cell>
          <cell r="W445">
            <v>103092.58786591227</v>
          </cell>
          <cell r="X445">
            <v>156288.36320472299</v>
          </cell>
          <cell r="Y445">
            <v>2538406.008970635</v>
          </cell>
          <cell r="Z445" t="str">
            <v xml:space="preserve"> </v>
          </cell>
        </row>
        <row r="446">
          <cell r="Q446" t="str">
            <v xml:space="preserve"> </v>
          </cell>
        </row>
        <row r="447">
          <cell r="A447">
            <v>4101</v>
          </cell>
          <cell r="C447" t="str">
            <v>Subvencije finančnim institucijam</v>
          </cell>
          <cell r="D447">
            <v>0</v>
          </cell>
          <cell r="E447">
            <v>0</v>
          </cell>
          <cell r="F447">
            <v>0</v>
          </cell>
          <cell r="I447">
            <v>0</v>
          </cell>
          <cell r="J447">
            <v>0</v>
          </cell>
          <cell r="K447">
            <v>0</v>
          </cell>
          <cell r="L447">
            <v>0</v>
          </cell>
          <cell r="N447">
            <v>0</v>
          </cell>
          <cell r="O447">
            <v>0</v>
          </cell>
          <cell r="P447">
            <v>0</v>
          </cell>
          <cell r="Q447">
            <v>0</v>
          </cell>
          <cell r="R447">
            <v>0</v>
          </cell>
          <cell r="S447">
            <v>0</v>
          </cell>
          <cell r="T447">
            <v>0</v>
          </cell>
          <cell r="U447">
            <v>0</v>
          </cell>
          <cell r="V447">
            <v>0</v>
          </cell>
          <cell r="W447">
            <v>0</v>
          </cell>
          <cell r="X447">
            <v>0</v>
          </cell>
          <cell r="Y447">
            <v>0</v>
          </cell>
          <cell r="Z447" t="str">
            <v xml:space="preserve"> </v>
          </cell>
        </row>
        <row r="448">
          <cell r="C448" t="str">
            <v xml:space="preserve"> </v>
          </cell>
          <cell r="Q448" t="str">
            <v xml:space="preserve"> </v>
          </cell>
        </row>
        <row r="449">
          <cell r="A449">
            <v>4102</v>
          </cell>
          <cell r="C449" t="str">
            <v>Subvencije privatnim podjetjem in zasebnikom</v>
          </cell>
          <cell r="D449">
            <v>35053302.330730006</v>
          </cell>
          <cell r="E449">
            <v>46837871</v>
          </cell>
          <cell r="F449">
            <v>-11784568.669269994</v>
          </cell>
          <cell r="G449">
            <v>89.570768235767261</v>
          </cell>
          <cell r="H449">
            <v>-17.749524117752742</v>
          </cell>
          <cell r="I449">
            <v>0</v>
          </cell>
          <cell r="J449">
            <v>1893842.5910599998</v>
          </cell>
          <cell r="K449">
            <v>950436.69740999979</v>
          </cell>
          <cell r="L449">
            <v>2844279.2884699996</v>
          </cell>
          <cell r="N449">
            <v>2088893.72878</v>
          </cell>
          <cell r="O449">
            <v>2848358.2245400003</v>
          </cell>
          <cell r="P449">
            <v>2521849.4798999997</v>
          </cell>
          <cell r="Q449">
            <v>10303380.721689999</v>
          </cell>
          <cell r="R449">
            <v>1906509.2874499999</v>
          </cell>
          <cell r="S449">
            <v>2547954.0292699998</v>
          </cell>
          <cell r="T449">
            <v>2115211.1615900001</v>
          </cell>
          <cell r="U449">
            <v>2870550.6451500007</v>
          </cell>
          <cell r="V449">
            <v>3420010</v>
          </cell>
          <cell r="W449">
            <v>4500000</v>
          </cell>
          <cell r="X449">
            <v>6700000</v>
          </cell>
          <cell r="Y449">
            <v>34363615.845150001</v>
          </cell>
          <cell r="Z449" t="str">
            <v xml:space="preserve"> </v>
          </cell>
          <cell r="AA449">
            <v>98.032463591952705</v>
          </cell>
          <cell r="AB449">
            <v>-9.0607944416023116</v>
          </cell>
        </row>
        <row r="450">
          <cell r="C450" t="str">
            <v xml:space="preserve">                                 - dinamizirani sprejeti proračun</v>
          </cell>
          <cell r="D450">
            <v>10054441</v>
          </cell>
          <cell r="I450">
            <v>0</v>
          </cell>
          <cell r="J450">
            <v>0</v>
          </cell>
          <cell r="K450">
            <v>0</v>
          </cell>
          <cell r="N450">
            <v>0</v>
          </cell>
          <cell r="O450">
            <v>0</v>
          </cell>
          <cell r="P450">
            <v>0</v>
          </cell>
          <cell r="Q450">
            <v>0</v>
          </cell>
          <cell r="R450">
            <v>0</v>
          </cell>
          <cell r="S450">
            <v>0</v>
          </cell>
          <cell r="T450">
            <v>0</v>
          </cell>
          <cell r="U450">
            <v>0</v>
          </cell>
          <cell r="V450">
            <v>5307603</v>
          </cell>
          <cell r="W450">
            <v>5937631</v>
          </cell>
          <cell r="X450">
            <v>4116810</v>
          </cell>
          <cell r="Y450">
            <v>15362044</v>
          </cell>
        </row>
        <row r="451">
          <cell r="A451">
            <v>410200</v>
          </cell>
          <cell r="C451" t="str">
            <v>Subvencioniranje cen privat.podj.in zasebnikom</v>
          </cell>
          <cell r="D451">
            <v>1646972.6071116617</v>
          </cell>
          <cell r="E451" t="str">
            <v xml:space="preserve"> </v>
          </cell>
          <cell r="G451">
            <v>23.429443354923446</v>
          </cell>
          <cell r="H451">
            <v>-78.485359637352204</v>
          </cell>
          <cell r="I451">
            <v>0</v>
          </cell>
          <cell r="J451">
            <v>0</v>
          </cell>
          <cell r="K451">
            <v>0</v>
          </cell>
          <cell r="N451">
            <v>349797.56949999998</v>
          </cell>
          <cell r="O451">
            <v>157773.09049999999</v>
          </cell>
          <cell r="P451">
            <v>-2905.54</v>
          </cell>
          <cell r="Q451">
            <v>504665.12</v>
          </cell>
          <cell r="R451">
            <v>110.96</v>
          </cell>
          <cell r="S451">
            <v>622784.28</v>
          </cell>
          <cell r="T451">
            <v>188627.239</v>
          </cell>
          <cell r="U451">
            <v>90471.771280000001</v>
          </cell>
          <cell r="V451">
            <v>41450</v>
          </cell>
          <cell r="W451">
            <v>54539.314212531543</v>
          </cell>
          <cell r="X451">
            <v>81202.978938658081</v>
          </cell>
          <cell r="Y451">
            <v>1583851.6634311897</v>
          </cell>
          <cell r="Z451" t="str">
            <v xml:space="preserve"> </v>
          </cell>
        </row>
        <row r="452">
          <cell r="A452">
            <v>410201</v>
          </cell>
          <cell r="C452" t="str">
            <v>Subvencioniranje obresti privat.podj.in zasebnikom</v>
          </cell>
          <cell r="D452">
            <v>801060.78899999999</v>
          </cell>
          <cell r="E452" t="str">
            <v xml:space="preserve"> </v>
          </cell>
          <cell r="G452">
            <v>55.522678066014485</v>
          </cell>
          <cell r="H452">
            <v>-49.014988001823248</v>
          </cell>
          <cell r="I452">
            <v>0</v>
          </cell>
          <cell r="J452">
            <v>800000</v>
          </cell>
          <cell r="K452">
            <v>0</v>
          </cell>
          <cell r="N452">
            <v>0</v>
          </cell>
          <cell r="O452">
            <v>0</v>
          </cell>
          <cell r="P452">
            <v>0</v>
          </cell>
          <cell r="Q452">
            <v>800000</v>
          </cell>
          <cell r="R452">
            <v>0</v>
          </cell>
          <cell r="S452">
            <v>642.82600000000002</v>
          </cell>
          <cell r="T452">
            <v>0</v>
          </cell>
          <cell r="U452">
            <v>384.71300000000002</v>
          </cell>
          <cell r="V452">
            <v>35</v>
          </cell>
          <cell r="W452">
            <v>46.052496922523616</v>
          </cell>
          <cell r="X452">
            <v>68.56705097353516</v>
          </cell>
          <cell r="Y452">
            <v>801177.15854789608</v>
          </cell>
          <cell r="Z452" t="str">
            <v xml:space="preserve"> </v>
          </cell>
        </row>
        <row r="453">
          <cell r="A453">
            <v>410202</v>
          </cell>
          <cell r="C453" t="str">
            <v xml:space="preserve">Subvencioniranje prispevkov za socialno varnost </v>
          </cell>
          <cell r="D453">
            <v>2682563.1137700002</v>
          </cell>
          <cell r="E453" t="str">
            <v xml:space="preserve"> </v>
          </cell>
          <cell r="G453">
            <v>343.6886028395171</v>
          </cell>
          <cell r="H453">
            <v>215.60018626218277</v>
          </cell>
          <cell r="I453">
            <v>0</v>
          </cell>
          <cell r="J453">
            <v>199981.06009000001</v>
          </cell>
          <cell r="K453">
            <v>170018.93990999999</v>
          </cell>
          <cell r="N453">
            <v>170000</v>
          </cell>
          <cell r="O453">
            <v>280000</v>
          </cell>
          <cell r="P453">
            <v>147413.04609000002</v>
          </cell>
          <cell r="Q453">
            <v>967413.04609000008</v>
          </cell>
          <cell r="R453">
            <v>233064.253</v>
          </cell>
          <cell r="S453">
            <v>287028.34576999996</v>
          </cell>
          <cell r="T453">
            <v>275400.78490999999</v>
          </cell>
          <cell r="U453">
            <v>251925.14499999999</v>
          </cell>
          <cell r="V453">
            <v>250000</v>
          </cell>
          <cell r="W453">
            <v>328946.40658945439</v>
          </cell>
          <cell r="X453">
            <v>489764.64981096546</v>
          </cell>
          <cell r="Y453">
            <v>3083542.63117042</v>
          </cell>
          <cell r="Z453" t="str">
            <v xml:space="preserve"> </v>
          </cell>
        </row>
        <row r="454">
          <cell r="A454">
            <v>410204</v>
          </cell>
          <cell r="C454" t="str">
            <v>Pokrivanje izgub privatnim podjetjem</v>
          </cell>
          <cell r="D454">
            <v>5562</v>
          </cell>
          <cell r="G454" t="str">
            <v>…</v>
          </cell>
          <cell r="H454" t="str">
            <v>…</v>
          </cell>
          <cell r="I454">
            <v>0</v>
          </cell>
          <cell r="J454">
            <v>0</v>
          </cell>
          <cell r="K454">
            <v>0</v>
          </cell>
          <cell r="N454">
            <v>0</v>
          </cell>
          <cell r="O454">
            <v>0</v>
          </cell>
          <cell r="P454">
            <v>0</v>
          </cell>
          <cell r="R454">
            <v>0</v>
          </cell>
          <cell r="S454">
            <v>5562</v>
          </cell>
          <cell r="T454">
            <v>0</v>
          </cell>
          <cell r="U454">
            <v>0</v>
          </cell>
          <cell r="V454">
            <v>0</v>
          </cell>
          <cell r="W454">
            <v>0</v>
          </cell>
          <cell r="X454">
            <v>0</v>
          </cell>
          <cell r="Y454">
            <v>5562</v>
          </cell>
        </row>
        <row r="455">
          <cell r="A455">
            <v>410205</v>
          </cell>
          <cell r="C455" t="str">
            <v>Sredstva za prestrukturiranje in prenovo proizvodnje</v>
          </cell>
          <cell r="D455">
            <v>1653000</v>
          </cell>
          <cell r="E455" t="str">
            <v xml:space="preserve"> </v>
          </cell>
          <cell r="G455">
            <v>586.44560616689739</v>
          </cell>
          <cell r="H455">
            <v>438.51754468952925</v>
          </cell>
          <cell r="I455">
            <v>0</v>
          </cell>
          <cell r="J455">
            <v>0</v>
          </cell>
          <cell r="K455">
            <v>0</v>
          </cell>
          <cell r="N455">
            <v>0</v>
          </cell>
          <cell r="O455">
            <v>0</v>
          </cell>
          <cell r="P455">
            <v>712000</v>
          </cell>
          <cell r="Q455">
            <v>712000</v>
          </cell>
          <cell r="R455">
            <v>0</v>
          </cell>
          <cell r="S455">
            <v>0</v>
          </cell>
          <cell r="T455">
            <v>0</v>
          </cell>
          <cell r="U455">
            <v>500000</v>
          </cell>
          <cell r="V455">
            <v>391000</v>
          </cell>
          <cell r="W455">
            <v>514472.17990590667</v>
          </cell>
          <cell r="X455">
            <v>765991.91230434994</v>
          </cell>
          <cell r="Y455">
            <v>2883464.0922102565</v>
          </cell>
          <cell r="Z455" t="str">
            <v xml:space="preserve"> </v>
          </cell>
        </row>
        <row r="456">
          <cell r="A456">
            <v>410206</v>
          </cell>
          <cell r="C456" t="str">
            <v>Sredstva za zapiranje proizvodnje</v>
          </cell>
          <cell r="D456">
            <v>989085</v>
          </cell>
          <cell r="E456" t="str">
            <v xml:space="preserve"> </v>
          </cell>
          <cell r="G456">
            <v>90.286170698311281</v>
          </cell>
          <cell r="H456">
            <v>-17.0925888904396</v>
          </cell>
          <cell r="I456">
            <v>0</v>
          </cell>
          <cell r="J456">
            <v>164685</v>
          </cell>
          <cell r="K456">
            <v>82800</v>
          </cell>
          <cell r="N456">
            <v>82400</v>
          </cell>
          <cell r="O456">
            <v>82400</v>
          </cell>
          <cell r="P456">
            <v>82400</v>
          </cell>
          <cell r="Q456">
            <v>494685</v>
          </cell>
          <cell r="R456">
            <v>82400</v>
          </cell>
          <cell r="S456">
            <v>82400</v>
          </cell>
          <cell r="T456">
            <v>82400</v>
          </cell>
          <cell r="U456">
            <v>82400</v>
          </cell>
          <cell r="V456">
            <v>82400</v>
          </cell>
          <cell r="W456">
            <v>108420.73561188417</v>
          </cell>
          <cell r="X456">
            <v>161426.42857769423</v>
          </cell>
          <cell r="Y456">
            <v>1176532.1641895785</v>
          </cell>
          <cell r="Z456" t="str">
            <v xml:space="preserve"> </v>
          </cell>
        </row>
        <row r="457">
          <cell r="A457">
            <v>410207</v>
          </cell>
          <cell r="C457" t="str">
            <v>Regresiranje tekoče proizvodnje</v>
          </cell>
          <cell r="D457">
            <v>200</v>
          </cell>
          <cell r="E457" t="str">
            <v xml:space="preserve"> </v>
          </cell>
          <cell r="G457" t="str">
            <v>…</v>
          </cell>
          <cell r="H457" t="str">
            <v>…</v>
          </cell>
          <cell r="I457">
            <v>0</v>
          </cell>
          <cell r="J457">
            <v>0</v>
          </cell>
          <cell r="K457">
            <v>0</v>
          </cell>
          <cell r="N457">
            <v>0</v>
          </cell>
          <cell r="O457">
            <v>0</v>
          </cell>
          <cell r="P457">
            <v>0</v>
          </cell>
          <cell r="Q457">
            <v>0</v>
          </cell>
          <cell r="R457">
            <v>0</v>
          </cell>
          <cell r="S457">
            <v>200</v>
          </cell>
          <cell r="T457">
            <v>0</v>
          </cell>
          <cell r="U457">
            <v>0</v>
          </cell>
          <cell r="V457">
            <v>0</v>
          </cell>
          <cell r="W457">
            <v>0</v>
          </cell>
          <cell r="X457">
            <v>0</v>
          </cell>
          <cell r="Y457">
            <v>200</v>
          </cell>
          <cell r="Z457" t="str">
            <v xml:space="preserve"> </v>
          </cell>
        </row>
        <row r="458">
          <cell r="A458">
            <v>410208</v>
          </cell>
          <cell r="C458" t="str">
            <v>Sredstva za pripravo brezposelnih na zaposlitev</v>
          </cell>
          <cell r="D458">
            <v>2073932.2350500003</v>
          </cell>
          <cell r="E458" t="str">
            <v xml:space="preserve"> </v>
          </cell>
          <cell r="G458">
            <v>54.761839681636161</v>
          </cell>
          <cell r="H458">
            <v>-49.713645838717945</v>
          </cell>
          <cell r="I458">
            <v>0</v>
          </cell>
          <cell r="J458">
            <v>163394.25007000001</v>
          </cell>
          <cell r="K458">
            <v>229144.26029999997</v>
          </cell>
          <cell r="N458">
            <v>187092.17043999996</v>
          </cell>
          <cell r="O458">
            <v>180598.61882000003</v>
          </cell>
          <cell r="P458">
            <v>175731.67872</v>
          </cell>
          <cell r="Q458">
            <v>935960.97834999999</v>
          </cell>
          <cell r="R458">
            <v>175531.56590000002</v>
          </cell>
          <cell r="S458">
            <v>204106.88187000004</v>
          </cell>
          <cell r="T458">
            <v>144432.09948000003</v>
          </cell>
          <cell r="U458">
            <v>123905.56163000001</v>
          </cell>
          <cell r="V458">
            <v>190550</v>
          </cell>
          <cell r="W458">
            <v>250722.95110248215</v>
          </cell>
          <cell r="X458">
            <v>373298.61608591786</v>
          </cell>
          <cell r="Y458">
            <v>2398508.6544184</v>
          </cell>
          <cell r="Z458" t="str">
            <v xml:space="preserve"> </v>
          </cell>
        </row>
        <row r="459">
          <cell r="A459">
            <v>410209</v>
          </cell>
          <cell r="C459" t="str">
            <v>Sredstva za preusposabljanje zaposlenih</v>
          </cell>
          <cell r="D459">
            <v>96422.002010000011</v>
          </cell>
          <cell r="E459" t="str">
            <v xml:space="preserve"> </v>
          </cell>
          <cell r="G459">
            <v>194.16110136528673</v>
          </cell>
          <cell r="H459">
            <v>78.293022374000657</v>
          </cell>
          <cell r="I459">
            <v>0</v>
          </cell>
          <cell r="J459">
            <v>7857.99</v>
          </cell>
          <cell r="K459">
            <v>0</v>
          </cell>
          <cell r="N459">
            <v>2949.3330000000001</v>
          </cell>
          <cell r="O459">
            <v>0</v>
          </cell>
          <cell r="P459">
            <v>22134.665000000001</v>
          </cell>
          <cell r="Q459">
            <v>32941.987999999998</v>
          </cell>
          <cell r="R459">
            <v>0</v>
          </cell>
          <cell r="S459">
            <v>20683.980500000001</v>
          </cell>
          <cell r="T459">
            <v>0</v>
          </cell>
          <cell r="U459">
            <v>15654.767</v>
          </cell>
          <cell r="V459">
            <v>1000</v>
          </cell>
          <cell r="W459">
            <v>1315.7856263578176</v>
          </cell>
          <cell r="X459">
            <v>1959.0585992438619</v>
          </cell>
          <cell r="Y459">
            <v>73555.579725601681</v>
          </cell>
          <cell r="Z459" t="str">
            <v xml:space="preserve"> </v>
          </cell>
        </row>
        <row r="460">
          <cell r="A460">
            <v>410210</v>
          </cell>
          <cell r="C460" t="str">
            <v>Sredstva za zaposlovanje invalidnih oseb</v>
          </cell>
          <cell r="D460">
            <v>1683985.8535199999</v>
          </cell>
          <cell r="E460" t="str">
            <v xml:space="preserve"> </v>
          </cell>
          <cell r="G460">
            <v>93.636858160402497</v>
          </cell>
          <cell r="H460">
            <v>-14.015740899538571</v>
          </cell>
          <cell r="I460">
            <v>0</v>
          </cell>
          <cell r="J460">
            <v>118832.73288</v>
          </cell>
          <cell r="K460">
            <v>148488.24498000002</v>
          </cell>
          <cell r="N460">
            <v>122247.61025999999</v>
          </cell>
          <cell r="O460">
            <v>158000.85815000001</v>
          </cell>
          <cell r="P460">
            <v>145971.84105000002</v>
          </cell>
          <cell r="Q460">
            <v>693541.28732</v>
          </cell>
          <cell r="R460">
            <v>155443.12251999998</v>
          </cell>
          <cell r="S460">
            <v>170711.38316</v>
          </cell>
          <cell r="T460">
            <v>143651.60165</v>
          </cell>
          <cell r="U460">
            <v>182969.25245999999</v>
          </cell>
          <cell r="V460">
            <v>126000</v>
          </cell>
          <cell r="W460">
            <v>165788.98892108502</v>
          </cell>
          <cell r="X460">
            <v>246841.3835047266</v>
          </cell>
          <cell r="Y460">
            <v>1884947.0195358114</v>
          </cell>
          <cell r="Z460" t="str">
            <v xml:space="preserve"> </v>
          </cell>
        </row>
        <row r="461">
          <cell r="A461">
            <v>410211</v>
          </cell>
          <cell r="C461" t="str">
            <v>Sredstva za izvajanje javnih del</v>
          </cell>
          <cell r="D461">
            <v>4907385.2573300004</v>
          </cell>
          <cell r="E461" t="str">
            <v xml:space="preserve"> </v>
          </cell>
          <cell r="G461">
            <v>75.882194029849543</v>
          </cell>
          <cell r="H461">
            <v>-30.319381056152864</v>
          </cell>
          <cell r="I461">
            <v>0</v>
          </cell>
          <cell r="J461">
            <v>393493.53721999994</v>
          </cell>
          <cell r="K461">
            <v>259085.28177999999</v>
          </cell>
          <cell r="N461">
            <v>365578.38506</v>
          </cell>
          <cell r="O461">
            <v>442221.85210000002</v>
          </cell>
          <cell r="P461">
            <v>432172.09060999996</v>
          </cell>
          <cell r="Q461">
            <v>1892551.14677</v>
          </cell>
          <cell r="R461">
            <v>470917.61075000005</v>
          </cell>
          <cell r="S461">
            <v>497479.84237000003</v>
          </cell>
          <cell r="T461">
            <v>448037.20173000003</v>
          </cell>
          <cell r="U461">
            <v>505000.00599999999</v>
          </cell>
          <cell r="V461">
            <v>517500</v>
          </cell>
          <cell r="W461">
            <v>680919.06164017064</v>
          </cell>
          <cell r="X461">
            <v>1013812.8251086986</v>
          </cell>
          <cell r="Y461">
            <v>6026217.6943688691</v>
          </cell>
          <cell r="Z461" t="str">
            <v xml:space="preserve"> </v>
          </cell>
        </row>
        <row r="462">
          <cell r="A462">
            <v>410212</v>
          </cell>
          <cell r="C462" t="str">
            <v>Sredstva za delovna mesta</v>
          </cell>
          <cell r="D462">
            <v>360582.32440591243</v>
          </cell>
          <cell r="E462" t="str">
            <v xml:space="preserve"> </v>
          </cell>
          <cell r="G462">
            <v>38.073831987122816</v>
          </cell>
          <cell r="H462">
            <v>-65.037803501264634</v>
          </cell>
          <cell r="I462">
            <v>0</v>
          </cell>
          <cell r="J462">
            <v>17908.919999999998</v>
          </cell>
          <cell r="K462">
            <v>31226.50909</v>
          </cell>
          <cell r="N462">
            <v>22482.149390000002</v>
          </cell>
          <cell r="O462">
            <v>8636.3481400000001</v>
          </cell>
          <cell r="P462">
            <v>15487.460509999999</v>
          </cell>
          <cell r="Q462">
            <v>95741.387130000003</v>
          </cell>
          <cell r="R462">
            <v>59462.137759999998</v>
          </cell>
          <cell r="S462">
            <v>23500.751319999999</v>
          </cell>
          <cell r="T462">
            <v>14216.157670000001</v>
          </cell>
          <cell r="U462">
            <v>29190.721300000001</v>
          </cell>
          <cell r="V462">
            <v>35515</v>
          </cell>
          <cell r="W462">
            <v>46730.126520097889</v>
          </cell>
          <cell r="X462">
            <v>69575.966152145746</v>
          </cell>
          <cell r="Y462">
            <v>373932.24785224366</v>
          </cell>
          <cell r="Z462" t="str">
            <v xml:space="preserve"> </v>
          </cell>
        </row>
        <row r="463">
          <cell r="A463">
            <v>410213</v>
          </cell>
          <cell r="C463" t="str">
            <v>Sredstva za spodbujanje izvoznih aktivnosti</v>
          </cell>
          <cell r="D463">
            <v>5416893.5576166166</v>
          </cell>
          <cell r="E463" t="str">
            <v xml:space="preserve"> </v>
          </cell>
          <cell r="G463">
            <v>89.417759557572907</v>
          </cell>
          <cell r="H463">
            <v>-17.890027954478498</v>
          </cell>
          <cell r="I463">
            <v>0</v>
          </cell>
          <cell r="J463">
            <v>0</v>
          </cell>
          <cell r="K463">
            <v>0</v>
          </cell>
          <cell r="N463">
            <v>598323.39</v>
          </cell>
          <cell r="O463">
            <v>1286849.9491300001</v>
          </cell>
          <cell r="P463">
            <v>500449.10777</v>
          </cell>
          <cell r="Q463">
            <v>2385622.4469000003</v>
          </cell>
          <cell r="R463">
            <v>394917.603</v>
          </cell>
          <cell r="S463">
            <v>22679</v>
          </cell>
          <cell r="T463">
            <v>536094.75150000001</v>
          </cell>
          <cell r="U463">
            <v>403989.52799999999</v>
          </cell>
          <cell r="V463">
            <v>507350</v>
          </cell>
          <cell r="W463">
            <v>667563.8375326388</v>
          </cell>
          <cell r="X463">
            <v>993928.38032637339</v>
          </cell>
          <cell r="Y463">
            <v>5912145.5472590122</v>
          </cell>
          <cell r="Z463" t="str">
            <v xml:space="preserve"> </v>
          </cell>
        </row>
        <row r="464">
          <cell r="A464">
            <v>410214</v>
          </cell>
          <cell r="C464" t="str">
            <v xml:space="preserve">Sredstva za pospeševanje tehnološkega razvoja </v>
          </cell>
          <cell r="D464">
            <v>1692325.1914274623</v>
          </cell>
          <cell r="E464" t="str">
            <v xml:space="preserve"> </v>
          </cell>
          <cell r="G464">
            <v>93.743352291246183</v>
          </cell>
          <cell r="H464">
            <v>-13.917950145779457</v>
          </cell>
          <cell r="I464">
            <v>0</v>
          </cell>
          <cell r="J464">
            <v>2163</v>
          </cell>
          <cell r="K464">
            <v>19720.38</v>
          </cell>
          <cell r="N464">
            <v>44477.501499999998</v>
          </cell>
          <cell r="O464">
            <v>81286.3505</v>
          </cell>
          <cell r="P464">
            <v>38228.408000000003</v>
          </cell>
          <cell r="Q464">
            <v>185875.64</v>
          </cell>
          <cell r="R464">
            <v>28236.8105</v>
          </cell>
          <cell r="S464">
            <v>152493.26863999999</v>
          </cell>
          <cell r="T464">
            <v>9843.7999999999993</v>
          </cell>
          <cell r="U464">
            <v>14071.453</v>
          </cell>
          <cell r="V464">
            <v>433500</v>
          </cell>
          <cell r="W464">
            <v>570393.06902611395</v>
          </cell>
          <cell r="X464">
            <v>849251.90277221415</v>
          </cell>
          <cell r="Y464">
            <v>2243665.943938328</v>
          </cell>
          <cell r="Z464" t="str">
            <v xml:space="preserve"> </v>
          </cell>
        </row>
        <row r="465">
          <cell r="A465">
            <v>410215</v>
          </cell>
          <cell r="C465" t="str">
            <v xml:space="preserve">Sredstva za izvajanje ekoloških programov </v>
          </cell>
          <cell r="D465">
            <v>344124.79885166168</v>
          </cell>
          <cell r="E465" t="str">
            <v xml:space="preserve"> </v>
          </cell>
          <cell r="G465">
            <v>79.45137065651781</v>
          </cell>
          <cell r="H465">
            <v>-27.041900223583283</v>
          </cell>
          <cell r="I465">
            <v>0</v>
          </cell>
          <cell r="J465">
            <v>0</v>
          </cell>
          <cell r="K465">
            <v>0</v>
          </cell>
          <cell r="N465">
            <v>33816.802000000003</v>
          </cell>
          <cell r="O465">
            <v>27058.994999999999</v>
          </cell>
          <cell r="P465">
            <v>17353.575000000001</v>
          </cell>
          <cell r="Q465">
            <v>78229.372000000003</v>
          </cell>
          <cell r="R465">
            <v>500</v>
          </cell>
          <cell r="S465">
            <v>36322.471770000004</v>
          </cell>
          <cell r="T465">
            <v>37749.743499999997</v>
          </cell>
          <cell r="U465">
            <v>20489.170999999998</v>
          </cell>
          <cell r="V465">
            <v>54210</v>
          </cell>
          <cell r="W465">
            <v>71328.73880485729</v>
          </cell>
          <cell r="X465">
            <v>106200.56666500974</v>
          </cell>
          <cell r="Y465">
            <v>405030.06373986707</v>
          </cell>
          <cell r="Z465" t="str">
            <v xml:space="preserve"> </v>
          </cell>
        </row>
        <row r="466">
          <cell r="A466">
            <v>410216</v>
          </cell>
          <cell r="C466" t="str">
            <v>Subvencioniranje glavnic dolga privatnim podjetjem</v>
          </cell>
          <cell r="D466">
            <v>0</v>
          </cell>
          <cell r="E466" t="str">
            <v xml:space="preserve"> </v>
          </cell>
          <cell r="G466" t="str">
            <v>…</v>
          </cell>
          <cell r="H466" t="str">
            <v>…</v>
          </cell>
          <cell r="I466">
            <v>0</v>
          </cell>
          <cell r="J466">
            <v>0</v>
          </cell>
          <cell r="K466">
            <v>0</v>
          </cell>
          <cell r="N466">
            <v>0</v>
          </cell>
          <cell r="O466">
            <v>0</v>
          </cell>
          <cell r="P466">
            <v>0</v>
          </cell>
          <cell r="Q466">
            <v>0</v>
          </cell>
          <cell r="R466">
            <v>0</v>
          </cell>
          <cell r="S466">
            <v>0</v>
          </cell>
          <cell r="T466">
            <v>0</v>
          </cell>
          <cell r="U466">
            <v>0</v>
          </cell>
          <cell r="V466">
            <v>0</v>
          </cell>
          <cell r="W466">
            <v>0</v>
          </cell>
          <cell r="X466">
            <v>0</v>
          </cell>
          <cell r="Y466">
            <v>0</v>
          </cell>
          <cell r="Z466" t="str">
            <v xml:space="preserve"> </v>
          </cell>
        </row>
        <row r="467">
          <cell r="A467">
            <v>410217</v>
          </cell>
          <cell r="C467" t="str">
            <v>Kompleksne subvencije v kmetijstvu</v>
          </cell>
          <cell r="D467">
            <v>7089929.2012097891</v>
          </cell>
          <cell r="E467" t="str">
            <v xml:space="preserve"> </v>
          </cell>
          <cell r="G467">
            <v>266.71921342385878</v>
          </cell>
          <cell r="H467">
            <v>144.92122444798784</v>
          </cell>
          <cell r="I467">
            <v>0</v>
          </cell>
          <cell r="J467">
            <v>0</v>
          </cell>
          <cell r="K467">
            <v>0</v>
          </cell>
          <cell r="N467">
            <v>0</v>
          </cell>
          <cell r="O467">
            <v>0</v>
          </cell>
          <cell r="P467">
            <v>0</v>
          </cell>
          <cell r="Q467">
            <v>0</v>
          </cell>
          <cell r="R467">
            <v>0</v>
          </cell>
          <cell r="S467">
            <v>193653.99</v>
          </cell>
          <cell r="T467">
            <v>0</v>
          </cell>
          <cell r="U467">
            <v>461101.04</v>
          </cell>
          <cell r="V467">
            <v>450000</v>
          </cell>
          <cell r="W467">
            <v>592103.53186101792</v>
          </cell>
          <cell r="X467">
            <v>881576.3696597378</v>
          </cell>
          <cell r="Y467">
            <v>2578434.9315207559</v>
          </cell>
          <cell r="Z467" t="str">
            <v xml:space="preserve"> </v>
          </cell>
        </row>
        <row r="468">
          <cell r="A468">
            <v>410299</v>
          </cell>
          <cell r="C468" t="str">
            <v>Druge subvencije privatnim podjetjem in zasebnikom</v>
          </cell>
          <cell r="D468">
            <v>3361993.8631616011</v>
          </cell>
          <cell r="E468" t="str">
            <v xml:space="preserve"> </v>
          </cell>
          <cell r="G468">
            <v>74.700956058176686</v>
          </cell>
          <cell r="H468">
            <v>-31.404080754658693</v>
          </cell>
          <cell r="I468">
            <v>0</v>
          </cell>
          <cell r="J468">
            <v>25526.1008</v>
          </cell>
          <cell r="K468">
            <v>9953.0813500000004</v>
          </cell>
          <cell r="N468">
            <v>109728.81763000001</v>
          </cell>
          <cell r="O468">
            <v>143532.16220000002</v>
          </cell>
          <cell r="P468">
            <v>235413.14714999995</v>
          </cell>
          <cell r="Q468">
            <v>524153.30912999995</v>
          </cell>
          <cell r="R468">
            <v>305925.22402000002</v>
          </cell>
          <cell r="S468">
            <v>227705.00786999997</v>
          </cell>
          <cell r="T468">
            <v>234757.78214999998</v>
          </cell>
          <cell r="U468">
            <v>188997.51547999997</v>
          </cell>
          <cell r="V468">
            <v>339500</v>
          </cell>
          <cell r="W468">
            <v>446709.2201484791</v>
          </cell>
          <cell r="X468">
            <v>665100.39444329112</v>
          </cell>
          <cell r="Y468">
            <v>2932848.4532417702</v>
          </cell>
          <cell r="Z468" t="str">
            <v xml:space="preserve"> </v>
          </cell>
        </row>
        <row r="469">
          <cell r="D469" t="str">
            <v xml:space="preserve"> </v>
          </cell>
          <cell r="Q469" t="str">
            <v xml:space="preserve"> </v>
          </cell>
        </row>
        <row r="470">
          <cell r="A470">
            <v>411</v>
          </cell>
          <cell r="C470" t="str">
            <v>TRANSFERI POSAMEZNIKOM IN GOSPODINJSTVOM</v>
          </cell>
          <cell r="D470">
            <v>150330157.29315001</v>
          </cell>
          <cell r="E470">
            <v>152322942</v>
          </cell>
          <cell r="F470">
            <v>-1992784.7068499923</v>
          </cell>
          <cell r="G470">
            <v>107.66496902603787</v>
          </cell>
          <cell r="H470">
            <v>-1.1340963948229046</v>
          </cell>
          <cell r="I470">
            <v>12066946.171020001</v>
          </cell>
          <cell r="J470">
            <v>12793299.812460002</v>
          </cell>
          <cell r="K470">
            <v>13038942.713639999</v>
          </cell>
          <cell r="L470">
            <v>37899188.697120003</v>
          </cell>
          <cell r="N470">
            <v>12155604.453290001</v>
          </cell>
          <cell r="O470">
            <v>12545884.314440001</v>
          </cell>
          <cell r="P470">
            <v>12474452.73222</v>
          </cell>
          <cell r="Q470">
            <v>75075130.197070003</v>
          </cell>
          <cell r="R470">
            <v>12463126.536429998</v>
          </cell>
          <cell r="S470">
            <v>12389510.694739999</v>
          </cell>
          <cell r="T470">
            <v>12329095.079399999</v>
          </cell>
          <cell r="U470">
            <v>12425815.92668</v>
          </cell>
          <cell r="V470">
            <v>12629579.400248</v>
          </cell>
          <cell r="W470">
            <v>12364115.17425048</v>
          </cell>
          <cell r="X470">
            <v>665000</v>
          </cell>
          <cell r="Y470">
            <v>150341373.00881848</v>
          </cell>
          <cell r="Z470" t="e">
            <v>#VALUE!</v>
          </cell>
          <cell r="AA470">
            <v>100.0074607223663</v>
          </cell>
          <cell r="AB470">
            <v>-7.2287006286026809</v>
          </cell>
        </row>
        <row r="471">
          <cell r="C471" t="str">
            <v xml:space="preserve">                                 - dinamizirani sprejeti proračun</v>
          </cell>
          <cell r="D471">
            <v>146318567</v>
          </cell>
          <cell r="I471">
            <v>12090367</v>
          </cell>
          <cell r="J471">
            <v>12090367</v>
          </cell>
          <cell r="K471">
            <v>12090367</v>
          </cell>
          <cell r="N471">
            <v>12090367</v>
          </cell>
          <cell r="O471">
            <v>12090367</v>
          </cell>
          <cell r="P471">
            <v>12090367</v>
          </cell>
          <cell r="Q471">
            <v>72542202</v>
          </cell>
          <cell r="R471">
            <v>12090367</v>
          </cell>
          <cell r="S471">
            <v>12090367</v>
          </cell>
          <cell r="T471">
            <v>12090367</v>
          </cell>
          <cell r="U471">
            <v>12090367</v>
          </cell>
          <cell r="V471">
            <v>13166454</v>
          </cell>
          <cell r="W471">
            <v>13268820</v>
          </cell>
          <cell r="X471">
            <v>55710</v>
          </cell>
          <cell r="Y471">
            <v>147394654</v>
          </cell>
        </row>
        <row r="472">
          <cell r="D472" t="str">
            <v xml:space="preserve"> </v>
          </cell>
          <cell r="Q472" t="str">
            <v xml:space="preserve"> </v>
          </cell>
          <cell r="Y472" t="str">
            <v xml:space="preserve"> </v>
          </cell>
        </row>
        <row r="473">
          <cell r="A473">
            <v>4110</v>
          </cell>
          <cell r="C473" t="str">
            <v>Transferi nezaposlenim</v>
          </cell>
          <cell r="D473">
            <v>24170431.557260003</v>
          </cell>
          <cell r="E473">
            <v>26465995</v>
          </cell>
          <cell r="F473">
            <v>-2295563.4427399971</v>
          </cell>
          <cell r="G473">
            <v>83.877061731783598</v>
          </cell>
          <cell r="H473">
            <v>-22.977904745836923</v>
          </cell>
          <cell r="I473">
            <v>2236945.1503099999</v>
          </cell>
          <cell r="J473">
            <v>2263808.1548699997</v>
          </cell>
          <cell r="K473">
            <v>2247673.68769</v>
          </cell>
          <cell r="L473">
            <v>6748426.9928700002</v>
          </cell>
          <cell r="N473">
            <v>2136653.3700999999</v>
          </cell>
          <cell r="O473">
            <v>2039559.20799</v>
          </cell>
          <cell r="P473">
            <v>2011831.4417099999</v>
          </cell>
          <cell r="Q473">
            <v>12936471.012669999</v>
          </cell>
          <cell r="R473">
            <v>1958219.9782100001</v>
          </cell>
          <cell r="S473">
            <v>1952109.36607</v>
          </cell>
          <cell r="T473">
            <v>1917914.2086700001</v>
          </cell>
          <cell r="U473">
            <v>1822869.8470400004</v>
          </cell>
          <cell r="V473">
            <v>1767331</v>
          </cell>
          <cell r="W473">
            <v>1736771</v>
          </cell>
          <cell r="X473">
            <v>0</v>
          </cell>
          <cell r="Y473">
            <v>24091686.412660003</v>
          </cell>
          <cell r="Z473" t="str">
            <v xml:space="preserve"> </v>
          </cell>
          <cell r="AA473">
            <v>99.67420877689564</v>
          </cell>
          <cell r="AB473">
            <v>-7.537839724586604</v>
          </cell>
        </row>
        <row r="474">
          <cell r="C474" t="str">
            <v xml:space="preserve">                                 - dinamizirani sprejeti proračun</v>
          </cell>
          <cell r="D474">
            <v>26798514</v>
          </cell>
          <cell r="I474">
            <v>2236946</v>
          </cell>
          <cell r="J474">
            <v>2236946</v>
          </cell>
          <cell r="K474">
            <v>2236946</v>
          </cell>
          <cell r="N474">
            <v>2236946</v>
          </cell>
          <cell r="O474">
            <v>2236946</v>
          </cell>
          <cell r="P474">
            <v>2236946</v>
          </cell>
          <cell r="Q474">
            <v>13421676</v>
          </cell>
          <cell r="R474">
            <v>2236946</v>
          </cell>
          <cell r="S474">
            <v>2236946</v>
          </cell>
          <cell r="T474">
            <v>2236946</v>
          </cell>
          <cell r="U474">
            <v>2236946</v>
          </cell>
          <cell r="V474">
            <v>2124667</v>
          </cell>
          <cell r="W474">
            <v>2192108</v>
          </cell>
          <cell r="X474">
            <v>0</v>
          </cell>
          <cell r="Y474">
            <v>26686235</v>
          </cell>
        </row>
        <row r="475">
          <cell r="A475">
            <v>411000</v>
          </cell>
          <cell r="C475" t="str">
            <v>Denarno nadomestilo</v>
          </cell>
          <cell r="D475">
            <v>22565010.175170001</v>
          </cell>
          <cell r="E475" t="str">
            <v xml:space="preserve"> </v>
          </cell>
          <cell r="G475">
            <v>80.851660464936685</v>
          </cell>
          <cell r="H475">
            <v>-25.756050996385056</v>
          </cell>
          <cell r="I475">
            <v>2153431.9720999999</v>
          </cell>
          <cell r="J475">
            <v>2157976.0584299997</v>
          </cell>
          <cell r="K475">
            <v>2130435.6837200001</v>
          </cell>
          <cell r="N475">
            <v>2015380.4625899999</v>
          </cell>
          <cell r="O475">
            <v>1894169.13212</v>
          </cell>
          <cell r="P475">
            <v>1857312.2642399999</v>
          </cell>
          <cell r="Q475">
            <v>12208705.5732</v>
          </cell>
          <cell r="R475">
            <v>1805078.72551</v>
          </cell>
          <cell r="S475">
            <v>1806811.4964999999</v>
          </cell>
          <cell r="T475">
            <v>1784446.0215400001</v>
          </cell>
          <cell r="U475">
            <v>1695470.3584200004</v>
          </cell>
          <cell r="V475">
            <v>1638959</v>
          </cell>
          <cell r="W475">
            <v>1610000</v>
          </cell>
          <cell r="X475">
            <v>0</v>
          </cell>
          <cell r="Y475">
            <v>22549471.175170001</v>
          </cell>
          <cell r="Z475" t="str">
            <v xml:space="preserve"> </v>
          </cell>
          <cell r="AA475">
            <v>99.931136747205642</v>
          </cell>
          <cell r="AB475">
            <v>-7.2995020897906784</v>
          </cell>
        </row>
        <row r="476">
          <cell r="A476">
            <v>411001</v>
          </cell>
          <cell r="C476" t="str">
            <v>Denarno nadomestilo v enkratnem znesku</v>
          </cell>
          <cell r="D476">
            <v>0</v>
          </cell>
          <cell r="E476" t="str">
            <v xml:space="preserve"> </v>
          </cell>
          <cell r="G476" t="str">
            <v>…</v>
          </cell>
          <cell r="H476" t="str">
            <v>…</v>
          </cell>
          <cell r="I476">
            <v>0</v>
          </cell>
          <cell r="J476">
            <v>0</v>
          </cell>
          <cell r="K476">
            <v>0</v>
          </cell>
          <cell r="N476">
            <v>0</v>
          </cell>
          <cell r="O476">
            <v>0</v>
          </cell>
          <cell r="P476">
            <v>0</v>
          </cell>
          <cell r="Q476">
            <v>0</v>
          </cell>
          <cell r="R476">
            <v>0</v>
          </cell>
          <cell r="S476">
            <v>0</v>
          </cell>
          <cell r="T476">
            <v>0</v>
          </cell>
          <cell r="U476">
            <v>0</v>
          </cell>
          <cell r="V476">
            <v>0</v>
          </cell>
          <cell r="W476">
            <v>0</v>
          </cell>
          <cell r="X476">
            <v>0</v>
          </cell>
          <cell r="Y476">
            <v>0</v>
          </cell>
          <cell r="Z476" t="str">
            <v xml:space="preserve"> </v>
          </cell>
          <cell r="AA476" t="str">
            <v>…</v>
          </cell>
          <cell r="AB476" t="str">
            <v>…</v>
          </cell>
        </row>
        <row r="477">
          <cell r="A477">
            <v>411002</v>
          </cell>
          <cell r="C477" t="str">
            <v>Denarna pomoč</v>
          </cell>
          <cell r="D477">
            <v>1199203.8165799999</v>
          </cell>
          <cell r="E477" t="str">
            <v xml:space="preserve"> </v>
          </cell>
          <cell r="G477">
            <v>132.33899753072512</v>
          </cell>
          <cell r="H477">
            <v>21.523413710491383</v>
          </cell>
          <cell r="I477">
            <v>83157.636209999997</v>
          </cell>
          <cell r="J477">
            <v>94855.824629999988</v>
          </cell>
          <cell r="K477">
            <v>101699.85127</v>
          </cell>
          <cell r="N477">
            <v>96686.702430000005</v>
          </cell>
          <cell r="O477">
            <v>99284.101269999999</v>
          </cell>
          <cell r="P477">
            <v>101610.97356999999</v>
          </cell>
          <cell r="Q477">
            <v>577295.08938000002</v>
          </cell>
          <cell r="R477">
            <v>101279.9164</v>
          </cell>
          <cell r="S477">
            <v>105255.29871999999</v>
          </cell>
          <cell r="T477">
            <v>107553.18682999999</v>
          </cell>
          <cell r="U477">
            <v>103078.32524999999</v>
          </cell>
          <cell r="V477">
            <v>102601</v>
          </cell>
          <cell r="W477">
            <v>101000</v>
          </cell>
          <cell r="X477">
            <v>0</v>
          </cell>
          <cell r="Y477">
            <v>1198062.8165799999</v>
          </cell>
          <cell r="Z477" t="str">
            <v xml:space="preserve"> </v>
          </cell>
          <cell r="AA477">
            <v>99.904853538303939</v>
          </cell>
          <cell r="AB477">
            <v>-7.3238835451725919</v>
          </cell>
        </row>
        <row r="478">
          <cell r="A478">
            <v>411003</v>
          </cell>
          <cell r="C478" t="str">
            <v>Drugi transferi nezaposlenim</v>
          </cell>
          <cell r="D478">
            <v>406217.56551000004</v>
          </cell>
          <cell r="E478" t="str">
            <v xml:space="preserve"> </v>
          </cell>
          <cell r="G478" t="str">
            <v>…</v>
          </cell>
          <cell r="H478" t="str">
            <v>…</v>
          </cell>
          <cell r="I478">
            <v>355.54199999999997</v>
          </cell>
          <cell r="J478">
            <v>10976.271810000002</v>
          </cell>
          <cell r="K478">
            <v>15538.152700000001</v>
          </cell>
          <cell r="N478">
            <v>24586.205079999996</v>
          </cell>
          <cell r="O478">
            <v>46105.974600000001</v>
          </cell>
          <cell r="P478">
            <v>52908.2039</v>
          </cell>
          <cell r="Q478">
            <v>150470.35008999999</v>
          </cell>
          <cell r="R478">
            <v>51861.336299999995</v>
          </cell>
          <cell r="S478">
            <v>40042.570850000004</v>
          </cell>
          <cell r="T478">
            <v>25915.0003</v>
          </cell>
          <cell r="U478">
            <v>24321.163369999998</v>
          </cell>
          <cell r="V478">
            <v>25771</v>
          </cell>
          <cell r="W478">
            <v>25771</v>
          </cell>
          <cell r="X478">
            <v>0</v>
          </cell>
          <cell r="Y478">
            <v>344152.42091000004</v>
          </cell>
          <cell r="Z478" t="str">
            <v xml:space="preserve"> </v>
          </cell>
          <cell r="AA478">
            <v>84.721206104891564</v>
          </cell>
          <cell r="AB478">
            <v>-21.408899717169234</v>
          </cell>
        </row>
        <row r="479">
          <cell r="Q479" t="str">
            <v xml:space="preserve"> </v>
          </cell>
        </row>
        <row r="480">
          <cell r="A480">
            <v>4111</v>
          </cell>
          <cell r="C480" t="str">
            <v>Družinski prejemki in starševska nadomestila</v>
          </cell>
          <cell r="D480">
            <v>73514345.374569997</v>
          </cell>
          <cell r="E480">
            <v>69181690</v>
          </cell>
          <cell r="F480">
            <v>4332655.3745699972</v>
          </cell>
          <cell r="G480">
            <v>120.03747663809918</v>
          </cell>
          <cell r="H480">
            <v>10.22725127465489</v>
          </cell>
          <cell r="I480">
            <v>5474921.3489999995</v>
          </cell>
          <cell r="J480">
            <v>6067781.4665000001</v>
          </cell>
          <cell r="K480">
            <v>6313151.8876499999</v>
          </cell>
          <cell r="L480">
            <v>17855854.703149997</v>
          </cell>
          <cell r="N480">
            <v>5561878.4370999997</v>
          </cell>
          <cell r="O480">
            <v>5951432.9170000004</v>
          </cell>
          <cell r="P480">
            <v>6001485.7675000001</v>
          </cell>
          <cell r="Q480">
            <v>35370651.824749999</v>
          </cell>
          <cell r="R480">
            <v>6200655.5329</v>
          </cell>
          <cell r="S480">
            <v>6436901.2577499999</v>
          </cell>
          <cell r="T480">
            <v>6323322.7280000001</v>
          </cell>
          <cell r="U480">
            <v>6441112.0229499992</v>
          </cell>
          <cell r="V480">
            <v>6507391</v>
          </cell>
          <cell r="W480">
            <v>6553671</v>
          </cell>
          <cell r="X480">
            <v>0</v>
          </cell>
          <cell r="Y480">
            <v>73833705.366349995</v>
          </cell>
          <cell r="Z480" t="str">
            <v xml:space="preserve"> </v>
          </cell>
          <cell r="AA480">
            <v>100.43441860245478</v>
          </cell>
          <cell r="AB480">
            <v>-6.8326358047729201</v>
          </cell>
        </row>
        <row r="481">
          <cell r="C481" t="str">
            <v xml:space="preserve">                                 - dinamizirani sprejeti proračun</v>
          </cell>
          <cell r="D481">
            <v>70966943</v>
          </cell>
          <cell r="I481">
            <v>5975349</v>
          </cell>
          <cell r="J481">
            <v>5975349</v>
          </cell>
          <cell r="K481">
            <v>5975349</v>
          </cell>
          <cell r="N481">
            <v>5975349</v>
          </cell>
          <cell r="O481">
            <v>5975349</v>
          </cell>
          <cell r="P481">
            <v>5975349</v>
          </cell>
          <cell r="Q481">
            <v>35852094</v>
          </cell>
          <cell r="R481">
            <v>5975349</v>
          </cell>
          <cell r="S481">
            <v>5975349</v>
          </cell>
          <cell r="T481">
            <v>5975349</v>
          </cell>
          <cell r="U481">
            <v>5975349</v>
          </cell>
          <cell r="V481">
            <v>5812995</v>
          </cell>
          <cell r="W481">
            <v>5238104</v>
          </cell>
          <cell r="X481">
            <v>0</v>
          </cell>
          <cell r="Y481">
            <v>70804589</v>
          </cell>
        </row>
        <row r="482">
          <cell r="A482">
            <v>411100</v>
          </cell>
          <cell r="C482" t="str">
            <v>Otroški dodatek</v>
          </cell>
          <cell r="D482">
            <v>44449097.336000003</v>
          </cell>
          <cell r="E482" t="str">
            <v xml:space="preserve"> </v>
          </cell>
          <cell r="G482">
            <v>126.4199007809024</v>
          </cell>
          <cell r="H482">
            <v>16.08806315968998</v>
          </cell>
          <cell r="I482">
            <v>3281556.898</v>
          </cell>
          <cell r="J482">
            <v>3586146.7080000001</v>
          </cell>
          <cell r="K482">
            <v>3603773.65</v>
          </cell>
          <cell r="N482">
            <v>3629395.3339999998</v>
          </cell>
          <cell r="O482">
            <v>3643155.068</v>
          </cell>
          <cell r="P482">
            <v>3569087.14</v>
          </cell>
          <cell r="Q482">
            <v>21313114.798</v>
          </cell>
          <cell r="R482">
            <v>3876088.84</v>
          </cell>
          <cell r="S482">
            <v>3878692.3990000002</v>
          </cell>
          <cell r="T482">
            <v>3877287.773</v>
          </cell>
          <cell r="U482">
            <v>3888336.5260000001</v>
          </cell>
          <cell r="V482">
            <v>3898921</v>
          </cell>
          <cell r="W482">
            <v>3898921</v>
          </cell>
          <cell r="X482">
            <v>0</v>
          </cell>
          <cell r="Y482">
            <v>44631362.336000003</v>
          </cell>
          <cell r="Z482" t="str">
            <v xml:space="preserve"> </v>
          </cell>
          <cell r="AA482">
            <v>100.41005332149318</v>
          </cell>
          <cell r="AB482">
            <v>-6.8552381062215346</v>
          </cell>
        </row>
        <row r="483">
          <cell r="A483">
            <v>411101</v>
          </cell>
          <cell r="C483" t="str">
            <v>Dodatek za nego otroka</v>
          </cell>
          <cell r="D483">
            <v>716864.61899999983</v>
          </cell>
          <cell r="E483" t="str">
            <v xml:space="preserve"> </v>
          </cell>
          <cell r="G483">
            <v>113.58469651995371</v>
          </cell>
          <cell r="H483">
            <v>4.301833351656299</v>
          </cell>
          <cell r="I483">
            <v>56688.872000000003</v>
          </cell>
          <cell r="J483">
            <v>56665.906000000003</v>
          </cell>
          <cell r="K483">
            <v>55927.618000000002</v>
          </cell>
          <cell r="N483">
            <v>56478.165999999997</v>
          </cell>
          <cell r="O483">
            <v>55443.345999999998</v>
          </cell>
          <cell r="P483">
            <v>59306.067000000003</v>
          </cell>
          <cell r="Q483">
            <v>340509.97499999998</v>
          </cell>
          <cell r="R483">
            <v>58098.398000000001</v>
          </cell>
          <cell r="S483">
            <v>64824.377999999997</v>
          </cell>
          <cell r="T483">
            <v>64323.616999999998</v>
          </cell>
          <cell r="U483">
            <v>64580.747000000003</v>
          </cell>
          <cell r="V483">
            <v>63000</v>
          </cell>
          <cell r="W483">
            <v>63000</v>
          </cell>
          <cell r="X483">
            <v>0</v>
          </cell>
          <cell r="Y483">
            <v>718337.11499999987</v>
          </cell>
          <cell r="Z483" t="str">
            <v xml:space="preserve"> </v>
          </cell>
          <cell r="AA483">
            <v>100.20540782191958</v>
          </cell>
          <cell r="AB483">
            <v>-7.0450762319855471</v>
          </cell>
        </row>
        <row r="484">
          <cell r="A484">
            <v>411102</v>
          </cell>
          <cell r="C484" t="str">
            <v>Dodatek za veliko družino</v>
          </cell>
          <cell r="D484">
            <v>0</v>
          </cell>
          <cell r="E484" t="str">
            <v xml:space="preserve"> </v>
          </cell>
          <cell r="G484" t="str">
            <v>…</v>
          </cell>
          <cell r="H484" t="str">
            <v>…</v>
          </cell>
          <cell r="I484">
            <v>0</v>
          </cell>
          <cell r="J484">
            <v>0</v>
          </cell>
          <cell r="K484">
            <v>0</v>
          </cell>
          <cell r="N484">
            <v>0</v>
          </cell>
          <cell r="O484">
            <v>0</v>
          </cell>
          <cell r="P484">
            <v>0</v>
          </cell>
          <cell r="Q484">
            <v>0</v>
          </cell>
          <cell r="R484">
            <v>0</v>
          </cell>
          <cell r="S484">
            <v>0</v>
          </cell>
          <cell r="T484">
            <v>0</v>
          </cell>
          <cell r="U484">
            <v>0</v>
          </cell>
          <cell r="V484">
            <v>0</v>
          </cell>
          <cell r="W484">
            <v>0</v>
          </cell>
          <cell r="X484">
            <v>0</v>
          </cell>
          <cell r="Y484">
            <v>0</v>
          </cell>
          <cell r="Z484" t="str">
            <v xml:space="preserve"> </v>
          </cell>
          <cell r="AA484" t="e">
            <v>#DIV/0!</v>
          </cell>
          <cell r="AB484" t="e">
            <v>#DIV/0!</v>
          </cell>
        </row>
        <row r="485">
          <cell r="A485">
            <v>411103</v>
          </cell>
          <cell r="C485" t="str">
            <v>Darilo ob rojstvu otroka</v>
          </cell>
          <cell r="D485">
            <v>482610.56007000001</v>
          </cell>
          <cell r="E485" t="str">
            <v xml:space="preserve"> </v>
          </cell>
          <cell r="G485">
            <v>107.46084336921358</v>
          </cell>
          <cell r="H485">
            <v>-1.321539605864487</v>
          </cell>
          <cell r="I485">
            <v>15172.3</v>
          </cell>
          <cell r="J485">
            <v>43183.131500000003</v>
          </cell>
          <cell r="K485">
            <v>41154.784650000001</v>
          </cell>
          <cell r="N485">
            <v>41298.917099999999</v>
          </cell>
          <cell r="O485">
            <v>40678.660499999998</v>
          </cell>
          <cell r="P485">
            <v>42233.842499999999</v>
          </cell>
          <cell r="Q485">
            <v>223721.63625000001</v>
          </cell>
          <cell r="R485">
            <v>43811.215899999996</v>
          </cell>
          <cell r="S485">
            <v>42066.439749999998</v>
          </cell>
          <cell r="T485">
            <v>44400.457999999999</v>
          </cell>
          <cell r="U485">
            <v>43988.288950000002</v>
          </cell>
          <cell r="V485">
            <v>41400</v>
          </cell>
          <cell r="W485">
            <v>41400</v>
          </cell>
          <cell r="X485">
            <v>0</v>
          </cell>
          <cell r="Y485">
            <v>480788.03885000001</v>
          </cell>
          <cell r="Z485" t="str">
            <v xml:space="preserve"> </v>
          </cell>
          <cell r="AA485">
            <v>99.622361926822407</v>
          </cell>
          <cell r="AB485">
            <v>-7.5859351328177951</v>
          </cell>
        </row>
        <row r="486">
          <cell r="A486">
            <v>411104</v>
          </cell>
          <cell r="C486" t="str">
            <v>Porodniško nadomestilo</v>
          </cell>
          <cell r="D486">
            <v>27260232.526500002</v>
          </cell>
          <cell r="E486" t="str">
            <v xml:space="preserve"> </v>
          </cell>
          <cell r="G486">
            <v>111.71732088358395</v>
          </cell>
          <cell r="H486">
            <v>2.5870715184425563</v>
          </cell>
          <cell r="I486">
            <v>2072790.2220000001</v>
          </cell>
          <cell r="J486">
            <v>2331517.8190000001</v>
          </cell>
          <cell r="K486">
            <v>2561896.2549999999</v>
          </cell>
          <cell r="N486">
            <v>1784202.1229999999</v>
          </cell>
          <cell r="O486">
            <v>2161765.4835000001</v>
          </cell>
          <cell r="P486">
            <v>2280429.04</v>
          </cell>
          <cell r="Q486">
            <v>13192600.942499999</v>
          </cell>
          <cell r="R486">
            <v>2172857.7570000002</v>
          </cell>
          <cell r="S486">
            <v>2400384.48</v>
          </cell>
          <cell r="T486">
            <v>2285989.0120000001</v>
          </cell>
          <cell r="U486">
            <v>2392998.9180000001</v>
          </cell>
          <cell r="V486">
            <v>2453720</v>
          </cell>
          <cell r="W486">
            <v>2500000</v>
          </cell>
          <cell r="X486">
            <v>0</v>
          </cell>
          <cell r="Y486">
            <v>27398551.109500002</v>
          </cell>
          <cell r="Z486" t="str">
            <v xml:space="preserve"> </v>
          </cell>
          <cell r="AA486">
            <v>100.50740059852951</v>
          </cell>
          <cell r="AB486">
            <v>-6.7649345097128872</v>
          </cell>
        </row>
        <row r="487">
          <cell r="A487">
            <v>411105</v>
          </cell>
          <cell r="C487" t="str">
            <v>Očetovsko nadomestilo</v>
          </cell>
          <cell r="D487">
            <v>0</v>
          </cell>
          <cell r="E487" t="str">
            <v xml:space="preserve"> </v>
          </cell>
          <cell r="G487" t="str">
            <v>…</v>
          </cell>
          <cell r="H487" t="str">
            <v>…</v>
          </cell>
          <cell r="I487">
            <v>0</v>
          </cell>
          <cell r="J487">
            <v>0</v>
          </cell>
          <cell r="K487">
            <v>0</v>
          </cell>
          <cell r="N487">
            <v>0</v>
          </cell>
          <cell r="O487">
            <v>0</v>
          </cell>
          <cell r="P487">
            <v>0</v>
          </cell>
          <cell r="Q487">
            <v>0</v>
          </cell>
          <cell r="R487">
            <v>0</v>
          </cell>
          <cell r="S487">
            <v>0</v>
          </cell>
          <cell r="T487">
            <v>0</v>
          </cell>
          <cell r="U487">
            <v>0</v>
          </cell>
          <cell r="V487">
            <v>0</v>
          </cell>
          <cell r="W487">
            <v>0</v>
          </cell>
          <cell r="X487">
            <v>0</v>
          </cell>
          <cell r="Y487">
            <v>0</v>
          </cell>
          <cell r="Z487" t="str">
            <v xml:space="preserve"> </v>
          </cell>
          <cell r="AA487" t="e">
            <v>#DIV/0!</v>
          </cell>
          <cell r="AB487" t="e">
            <v>#DIV/0!</v>
          </cell>
        </row>
        <row r="488">
          <cell r="A488">
            <v>411106</v>
          </cell>
          <cell r="C488" t="str">
            <v>Nadomestilo za nego in varstvo otroka</v>
          </cell>
          <cell r="D488">
            <v>0</v>
          </cell>
          <cell r="E488" t="str">
            <v xml:space="preserve"> </v>
          </cell>
          <cell r="G488" t="str">
            <v>…</v>
          </cell>
          <cell r="H488" t="str">
            <v>…</v>
          </cell>
          <cell r="I488">
            <v>0</v>
          </cell>
          <cell r="J488">
            <v>0</v>
          </cell>
          <cell r="K488">
            <v>0</v>
          </cell>
          <cell r="N488">
            <v>0</v>
          </cell>
          <cell r="O488">
            <v>0</v>
          </cell>
          <cell r="P488">
            <v>0</v>
          </cell>
          <cell r="Q488">
            <v>0</v>
          </cell>
          <cell r="R488">
            <v>0</v>
          </cell>
          <cell r="S488">
            <v>0</v>
          </cell>
          <cell r="T488">
            <v>0</v>
          </cell>
          <cell r="U488">
            <v>0</v>
          </cell>
          <cell r="V488">
            <v>0</v>
          </cell>
          <cell r="W488">
            <v>0</v>
          </cell>
          <cell r="X488">
            <v>0</v>
          </cell>
          <cell r="Y488">
            <v>0</v>
          </cell>
          <cell r="Z488" t="str">
            <v xml:space="preserve"> </v>
          </cell>
          <cell r="AA488" t="e">
            <v>#DIV/0!</v>
          </cell>
          <cell r="AB488" t="e">
            <v>#DIV/0!</v>
          </cell>
        </row>
        <row r="489">
          <cell r="A489">
            <v>411107</v>
          </cell>
          <cell r="C489" t="str">
            <v>Posvojiteljsko nadomestilo</v>
          </cell>
          <cell r="D489">
            <v>0</v>
          </cell>
          <cell r="E489" t="str">
            <v xml:space="preserve"> </v>
          </cell>
          <cell r="G489" t="str">
            <v>…</v>
          </cell>
          <cell r="H489" t="str">
            <v>…</v>
          </cell>
          <cell r="I489">
            <v>0</v>
          </cell>
          <cell r="J489">
            <v>0</v>
          </cell>
          <cell r="K489">
            <v>0</v>
          </cell>
          <cell r="N489">
            <v>0</v>
          </cell>
          <cell r="O489">
            <v>0</v>
          </cell>
          <cell r="P489">
            <v>0</v>
          </cell>
          <cell r="Q489">
            <v>0</v>
          </cell>
          <cell r="R489">
            <v>0</v>
          </cell>
          <cell r="S489">
            <v>0</v>
          </cell>
          <cell r="T489">
            <v>0</v>
          </cell>
          <cell r="U489">
            <v>0</v>
          </cell>
          <cell r="V489">
            <v>0</v>
          </cell>
          <cell r="W489">
            <v>0</v>
          </cell>
          <cell r="X489">
            <v>0</v>
          </cell>
          <cell r="Y489">
            <v>0</v>
          </cell>
          <cell r="Z489" t="str">
            <v xml:space="preserve"> </v>
          </cell>
          <cell r="AA489" t="e">
            <v>#DIV/0!</v>
          </cell>
          <cell r="AB489" t="e">
            <v>#DIV/0!</v>
          </cell>
        </row>
        <row r="490">
          <cell r="A490">
            <v>411108</v>
          </cell>
          <cell r="C490" t="str">
            <v>Starševski dodatek</v>
          </cell>
          <cell r="D490">
            <v>605540.33299999998</v>
          </cell>
          <cell r="E490" t="str">
            <v xml:space="preserve"> </v>
          </cell>
          <cell r="G490">
            <v>100.65039025058911</v>
          </cell>
          <cell r="H490">
            <v>-7.5753992189264352</v>
          </cell>
          <cell r="I490">
            <v>48713.057000000001</v>
          </cell>
          <cell r="J490">
            <v>50267.902000000002</v>
          </cell>
          <cell r="K490">
            <v>50399.58</v>
          </cell>
          <cell r="N490">
            <v>50503.896999999997</v>
          </cell>
          <cell r="O490">
            <v>50390.358999999997</v>
          </cell>
          <cell r="P490">
            <v>50429.678</v>
          </cell>
          <cell r="Q490">
            <v>300704.473</v>
          </cell>
          <cell r="R490">
            <v>49799.322</v>
          </cell>
          <cell r="S490">
            <v>50933.561000000002</v>
          </cell>
          <cell r="T490">
            <v>51321.868000000002</v>
          </cell>
          <cell r="U490">
            <v>51207.542999999998</v>
          </cell>
          <cell r="V490">
            <v>50350</v>
          </cell>
          <cell r="W490">
            <v>50350</v>
          </cell>
          <cell r="X490">
            <v>0</v>
          </cell>
          <cell r="Y490">
            <v>604666.76699999999</v>
          </cell>
          <cell r="Z490" t="str">
            <v xml:space="preserve"> </v>
          </cell>
          <cell r="AA490">
            <v>99.8557377680076</v>
          </cell>
          <cell r="AB490">
            <v>-7.3694454842230073</v>
          </cell>
        </row>
        <row r="491">
          <cell r="D491" t="str">
            <v xml:space="preserve"> </v>
          </cell>
          <cell r="Q491" t="str">
            <v xml:space="preserve"> </v>
          </cell>
          <cell r="Y491" t="str">
            <v xml:space="preserve"> </v>
          </cell>
        </row>
        <row r="492">
          <cell r="A492">
            <v>4112</v>
          </cell>
          <cell r="C492" t="str">
            <v>Transferi za zagotavljanje socialne varnosti</v>
          </cell>
          <cell r="D492">
            <v>14896666.676109999</v>
          </cell>
          <cell r="E492">
            <v>14712080</v>
          </cell>
          <cell r="F492">
            <v>184586.67610999942</v>
          </cell>
          <cell r="G492">
            <v>110.53303013624117</v>
          </cell>
          <cell r="H492">
            <v>1.4995685364932712</v>
          </cell>
          <cell r="I492">
            <v>1179872.3561100001</v>
          </cell>
          <cell r="J492">
            <v>1219550.86368</v>
          </cell>
          <cell r="K492">
            <v>1334379.9410999999</v>
          </cell>
          <cell r="L492">
            <v>3733803.1608899999</v>
          </cell>
          <cell r="N492">
            <v>1238465.9368899998</v>
          </cell>
          <cell r="O492">
            <v>1291009.7910100003</v>
          </cell>
          <cell r="P492">
            <v>1256191.4211300001</v>
          </cell>
          <cell r="Q492">
            <v>7519470.3099199999</v>
          </cell>
          <cell r="R492">
            <v>1196386.8522000001</v>
          </cell>
          <cell r="S492">
            <v>1191509.31057</v>
          </cell>
          <cell r="T492">
            <v>1199726.8638200001</v>
          </cell>
          <cell r="U492">
            <v>1205882.2320799998</v>
          </cell>
          <cell r="V492">
            <v>1254353</v>
          </cell>
          <cell r="W492">
            <v>1255688</v>
          </cell>
          <cell r="X492">
            <v>0</v>
          </cell>
          <cell r="Y492">
            <v>14823016.568589998</v>
          </cell>
          <cell r="Z492" t="str">
            <v xml:space="preserve"> </v>
          </cell>
          <cell r="AA492">
            <v>99.505593371179373</v>
          </cell>
          <cell r="AB492">
            <v>-7.694254757718582</v>
          </cell>
        </row>
        <row r="493">
          <cell r="C493" t="str">
            <v xml:space="preserve">                                 - dinamizirani sprejeti proračun</v>
          </cell>
          <cell r="D493">
            <v>14368176</v>
          </cell>
          <cell r="I493">
            <v>1179872</v>
          </cell>
          <cell r="J493">
            <v>1179872</v>
          </cell>
          <cell r="K493">
            <v>1179872</v>
          </cell>
          <cell r="N493">
            <v>1179872</v>
          </cell>
          <cell r="O493">
            <v>1179872</v>
          </cell>
          <cell r="P493">
            <v>1179872</v>
          </cell>
          <cell r="Q493">
            <v>7079232</v>
          </cell>
          <cell r="R493">
            <v>1179872</v>
          </cell>
          <cell r="S493">
            <v>1179872</v>
          </cell>
          <cell r="T493">
            <v>1179872</v>
          </cell>
          <cell r="U493">
            <v>1179872</v>
          </cell>
          <cell r="V493">
            <v>1195532</v>
          </cell>
          <cell r="W493">
            <v>1389584</v>
          </cell>
          <cell r="X493">
            <v>0</v>
          </cell>
          <cell r="Y493">
            <v>14383836</v>
          </cell>
        </row>
        <row r="494">
          <cell r="A494">
            <v>411200</v>
          </cell>
          <cell r="C494" t="str">
            <v>Denarni dodatek</v>
          </cell>
          <cell r="D494">
            <v>10336756.872370001</v>
          </cell>
          <cell r="E494" t="str">
            <v xml:space="preserve"> </v>
          </cell>
          <cell r="G494">
            <v>111.40226249145823</v>
          </cell>
          <cell r="H494">
            <v>2.297761700145287</v>
          </cell>
          <cell r="I494">
            <v>827300.69861000008</v>
          </cell>
          <cell r="J494">
            <v>864864.51059000008</v>
          </cell>
          <cell r="K494">
            <v>977703.53422999999</v>
          </cell>
          <cell r="N494">
            <v>881471.93452000001</v>
          </cell>
          <cell r="O494">
            <v>934093.49867000012</v>
          </cell>
          <cell r="P494">
            <v>825542.33019000001</v>
          </cell>
          <cell r="Q494">
            <v>5310976.5068100011</v>
          </cell>
          <cell r="R494">
            <v>811868.51843000005</v>
          </cell>
          <cell r="S494">
            <v>804589.65400999994</v>
          </cell>
          <cell r="T494">
            <v>815917.57984999986</v>
          </cell>
          <cell r="U494">
            <v>823962.97349999996</v>
          </cell>
          <cell r="V494">
            <v>859265</v>
          </cell>
          <cell r="W494">
            <v>860500</v>
          </cell>
          <cell r="X494">
            <v>0</v>
          </cell>
          <cell r="Y494">
            <v>10287080.232600002</v>
          </cell>
          <cell r="Z494" t="str">
            <v xml:space="preserve"> </v>
          </cell>
          <cell r="AA494">
            <v>99.519417546689297</v>
          </cell>
          <cell r="AB494">
            <v>-7.6814308472270056</v>
          </cell>
        </row>
        <row r="495">
          <cell r="A495">
            <v>411201</v>
          </cell>
          <cell r="C495" t="str">
            <v>Denarne pomoči kot edini vir</v>
          </cell>
          <cell r="D495">
            <v>366718.34560000006</v>
          </cell>
          <cell r="E495" t="str">
            <v xml:space="preserve"> </v>
          </cell>
          <cell r="G495">
            <v>101.01776003333811</v>
          </cell>
          <cell r="H495">
            <v>-7.2380532292579431</v>
          </cell>
          <cell r="I495">
            <v>30345.6878</v>
          </cell>
          <cell r="J495">
            <v>31131.855660000001</v>
          </cell>
          <cell r="K495">
            <v>30600.485960000002</v>
          </cell>
          <cell r="N495">
            <v>30200.37686</v>
          </cell>
          <cell r="O495">
            <v>29783.106500000002</v>
          </cell>
          <cell r="P495">
            <v>29764.794600000001</v>
          </cell>
          <cell r="Q495">
            <v>181826.30738000001</v>
          </cell>
          <cell r="R495">
            <v>30047.398719999997</v>
          </cell>
          <cell r="S495">
            <v>32977.613360000003</v>
          </cell>
          <cell r="T495">
            <v>29249.551920000002</v>
          </cell>
          <cell r="U495">
            <v>30354.061760000001</v>
          </cell>
          <cell r="V495">
            <v>30740</v>
          </cell>
          <cell r="W495">
            <v>30740</v>
          </cell>
          <cell r="X495">
            <v>0</v>
          </cell>
          <cell r="Y495">
            <v>365934.93314000004</v>
          </cell>
          <cell r="Z495" t="str">
            <v xml:space="preserve"> </v>
          </cell>
          <cell r="AA495">
            <v>99.786372165614395</v>
          </cell>
          <cell r="AB495">
            <v>-7.4337920541610316</v>
          </cell>
        </row>
        <row r="496">
          <cell r="A496">
            <v>411202</v>
          </cell>
          <cell r="C496" t="str">
            <v>Sredstva za varstvo duševno in telesno prizadetih</v>
          </cell>
          <cell r="D496">
            <v>3256594.2056999998</v>
          </cell>
          <cell r="E496" t="str">
            <v xml:space="preserve"> </v>
          </cell>
          <cell r="G496">
            <v>110.87330938486856</v>
          </cell>
          <cell r="H496">
            <v>1.8120380026341252</v>
          </cell>
          <cell r="I496">
            <v>251042.9362</v>
          </cell>
          <cell r="J496">
            <v>254537.32390000002</v>
          </cell>
          <cell r="K496">
            <v>250491.75890000002</v>
          </cell>
          <cell r="N496">
            <v>250687.55559999999</v>
          </cell>
          <cell r="O496">
            <v>252258.6531</v>
          </cell>
          <cell r="P496">
            <v>320982.56080000004</v>
          </cell>
          <cell r="Q496">
            <v>1580000.7885000003</v>
          </cell>
          <cell r="R496">
            <v>278400.0661</v>
          </cell>
          <cell r="S496">
            <v>279830.28730000003</v>
          </cell>
          <cell r="T496">
            <v>280125.76160000003</v>
          </cell>
          <cell r="U496">
            <v>279706.1629</v>
          </cell>
          <cell r="V496">
            <v>280000</v>
          </cell>
          <cell r="W496">
            <v>280000</v>
          </cell>
          <cell r="X496">
            <v>0</v>
          </cell>
          <cell r="Y496">
            <v>3258063.0663999999</v>
          </cell>
          <cell r="Z496" t="str">
            <v xml:space="preserve"> </v>
          </cell>
          <cell r="AA496">
            <v>100.04510419804313</v>
          </cell>
          <cell r="AB496">
            <v>-7.1937808923533026</v>
          </cell>
        </row>
        <row r="497">
          <cell r="A497">
            <v>411203</v>
          </cell>
          <cell r="C497" t="str">
            <v>Zdravstveno zavarovanje prejemnikov edinega vira</v>
          </cell>
          <cell r="D497">
            <v>33538</v>
          </cell>
          <cell r="E497" t="str">
            <v xml:space="preserve"> </v>
          </cell>
          <cell r="G497" t="str">
            <v>…</v>
          </cell>
          <cell r="H497" t="str">
            <v>…</v>
          </cell>
          <cell r="I497">
            <v>0</v>
          </cell>
          <cell r="J497">
            <v>0</v>
          </cell>
          <cell r="K497">
            <v>0</v>
          </cell>
          <cell r="N497">
            <v>0</v>
          </cell>
          <cell r="O497">
            <v>0</v>
          </cell>
          <cell r="P497">
            <v>0</v>
          </cell>
          <cell r="Q497">
            <v>0</v>
          </cell>
          <cell r="R497">
            <v>0</v>
          </cell>
          <cell r="S497">
            <v>0</v>
          </cell>
          <cell r="T497">
            <v>0</v>
          </cell>
          <cell r="U497">
            <v>0</v>
          </cell>
          <cell r="V497">
            <v>0</v>
          </cell>
          <cell r="W497">
            <v>0</v>
          </cell>
          <cell r="X497">
            <v>0</v>
          </cell>
          <cell r="Y497">
            <v>0</v>
          </cell>
          <cell r="Z497" t="str">
            <v xml:space="preserve"> </v>
          </cell>
          <cell r="AA497">
            <v>0</v>
          </cell>
          <cell r="AB497">
            <v>-100</v>
          </cell>
        </row>
        <row r="498">
          <cell r="A498">
            <v>411204</v>
          </cell>
          <cell r="C498" t="str">
            <v>Zdravstveno zavarovanje duševno in telesno prizadet.</v>
          </cell>
          <cell r="D498">
            <v>222349.23699999999</v>
          </cell>
          <cell r="E498" t="str">
            <v xml:space="preserve"> </v>
          </cell>
          <cell r="G498">
            <v>88.684683588665109</v>
          </cell>
          <cell r="H498">
            <v>-18.563192296909918</v>
          </cell>
          <cell r="I498">
            <v>17135.546999999999</v>
          </cell>
          <cell r="J498">
            <v>17444.138500000001</v>
          </cell>
          <cell r="K498">
            <v>17121.293000000001</v>
          </cell>
          <cell r="N498">
            <v>17183.612499999999</v>
          </cell>
          <cell r="O498">
            <v>17188.392500000002</v>
          </cell>
          <cell r="P498">
            <v>22088.987499999999</v>
          </cell>
          <cell r="Q498">
            <v>108161.97100000001</v>
          </cell>
          <cell r="R498">
            <v>18904.771499999999</v>
          </cell>
          <cell r="S498">
            <v>19063.778999999999</v>
          </cell>
          <cell r="T498">
            <v>19014.753499999999</v>
          </cell>
          <cell r="U498">
            <v>19066.863000000001</v>
          </cell>
          <cell r="V498">
            <v>19100</v>
          </cell>
          <cell r="W498">
            <v>19200</v>
          </cell>
          <cell r="X498">
            <v>0</v>
          </cell>
          <cell r="Y498">
            <v>222512.13800000001</v>
          </cell>
          <cell r="Z498" t="str">
            <v xml:space="preserve"> </v>
          </cell>
          <cell r="AA498">
            <v>100.07326357499487</v>
          </cell>
          <cell r="AB498">
            <v>-7.1676590213405689</v>
          </cell>
        </row>
        <row r="499">
          <cell r="A499">
            <v>411205</v>
          </cell>
          <cell r="C499" t="str">
            <v>Varstvo družin vojakov</v>
          </cell>
          <cell r="D499">
            <v>6277.7853999999998</v>
          </cell>
          <cell r="E499" t="str">
            <v xml:space="preserve"> </v>
          </cell>
          <cell r="G499">
            <v>148.64858532464149</v>
          </cell>
          <cell r="H499">
            <v>36.500078351369581</v>
          </cell>
          <cell r="I499">
            <v>0</v>
          </cell>
          <cell r="J499">
            <v>511.68228999999997</v>
          </cell>
          <cell r="K499">
            <v>480.18792999999999</v>
          </cell>
          <cell r="N499">
            <v>625.04092999999989</v>
          </cell>
          <cell r="O499">
            <v>852.43606000000011</v>
          </cell>
          <cell r="P499">
            <v>478.67920000000004</v>
          </cell>
          <cell r="Q499">
            <v>2948.0264099999999</v>
          </cell>
          <cell r="R499">
            <v>623.85771</v>
          </cell>
          <cell r="S499">
            <v>561.89465999999993</v>
          </cell>
          <cell r="T499">
            <v>322.46189000000004</v>
          </cell>
          <cell r="U499">
            <v>382.04973999999999</v>
          </cell>
          <cell r="V499">
            <v>673</v>
          </cell>
          <cell r="W499">
            <v>673</v>
          </cell>
          <cell r="X499">
            <v>0</v>
          </cell>
          <cell r="Y499">
            <v>6184.2904099999996</v>
          </cell>
          <cell r="Z499" t="str">
            <v xml:space="preserve"> </v>
          </cell>
          <cell r="AA499">
            <v>98.510701082582401</v>
          </cell>
          <cell r="AB499">
            <v>-8.6171604057677058</v>
          </cell>
        </row>
        <row r="500">
          <cell r="A500">
            <v>411212</v>
          </cell>
          <cell r="C500" t="str">
            <v>Drugi transferi za zagotavljanje socialne varnosti</v>
          </cell>
          <cell r="D500">
            <v>674432.23004000005</v>
          </cell>
          <cell r="E500" t="str">
            <v xml:space="preserve"> </v>
          </cell>
          <cell r="G500">
            <v>104.861703183351</v>
          </cell>
          <cell r="H500">
            <v>-3.7082615396225975</v>
          </cell>
          <cell r="I500">
            <v>54047.486499999999</v>
          </cell>
          <cell r="J500">
            <v>51061.352740000002</v>
          </cell>
          <cell r="K500">
            <v>57982.681079999995</v>
          </cell>
          <cell r="N500">
            <v>58297.41648</v>
          </cell>
          <cell r="O500">
            <v>56833.704180000001</v>
          </cell>
          <cell r="P500">
            <v>57334.068840000007</v>
          </cell>
          <cell r="Q500">
            <v>335556.70982000005</v>
          </cell>
          <cell r="R500">
            <v>56542.239740000005</v>
          </cell>
          <cell r="S500">
            <v>54486.082240000003</v>
          </cell>
          <cell r="T500">
            <v>55096.755060000003</v>
          </cell>
          <cell r="U500">
            <v>52410.121180000002</v>
          </cell>
          <cell r="V500">
            <v>64575</v>
          </cell>
          <cell r="W500">
            <v>64575</v>
          </cell>
          <cell r="X500">
            <v>0</v>
          </cell>
          <cell r="Y500">
            <v>683241.90804000001</v>
          </cell>
          <cell r="Z500" t="str">
            <v xml:space="preserve"> </v>
          </cell>
          <cell r="AA500">
            <v>101.30623620989725</v>
          </cell>
          <cell r="AB500">
            <v>-6.0238996197613659</v>
          </cell>
        </row>
        <row r="501">
          <cell r="Q501" t="str">
            <v xml:space="preserve"> </v>
          </cell>
        </row>
        <row r="502">
          <cell r="A502">
            <v>4113</v>
          </cell>
          <cell r="C502" t="str">
            <v>Transferi vojnim invalidom, veteranom in žrtvam vojn.n.</v>
          </cell>
          <cell r="D502">
            <v>15556884.858309999</v>
          </cell>
          <cell r="E502">
            <v>17848129</v>
          </cell>
          <cell r="F502">
            <v>-2291244.1416900009</v>
          </cell>
          <cell r="G502">
            <v>104.5946368552308</v>
          </cell>
          <cell r="H502">
            <v>-3.9535015103482181</v>
          </cell>
          <cell r="I502">
            <v>1207288.1250199999</v>
          </cell>
          <cell r="J502">
            <v>1130006.7020099999</v>
          </cell>
          <cell r="K502">
            <v>1246149.3845299999</v>
          </cell>
          <cell r="L502">
            <v>3583444.2115599997</v>
          </cell>
          <cell r="N502">
            <v>1227195.4738999999</v>
          </cell>
          <cell r="O502">
            <v>1259765.1723799999</v>
          </cell>
          <cell r="P502">
            <v>1282837.8008400002</v>
          </cell>
          <cell r="Q502">
            <v>7353242.6586799994</v>
          </cell>
          <cell r="R502">
            <v>1444562.9335699999</v>
          </cell>
          <cell r="S502">
            <v>1454184.4264100001</v>
          </cell>
          <cell r="T502">
            <v>1359787.8583200001</v>
          </cell>
          <cell r="U502">
            <v>1381261.0374500002</v>
          </cell>
          <cell r="V502">
            <v>1319397.4002479999</v>
          </cell>
          <cell r="W502">
            <v>1333935.17425048</v>
          </cell>
          <cell r="X502">
            <v>0</v>
          </cell>
          <cell r="Y502">
            <v>15646371.48892848</v>
          </cell>
          <cell r="Z502" t="str">
            <v xml:space="preserve"> </v>
          </cell>
          <cell r="AA502">
            <v>100.57522204113172</v>
          </cell>
          <cell r="AB502">
            <v>-6.7020203700076735</v>
          </cell>
        </row>
        <row r="503">
          <cell r="C503" t="str">
            <v xml:space="preserve">                                 - dinamizirani sprejeti proračun</v>
          </cell>
          <cell r="D503">
            <v>15197059</v>
          </cell>
          <cell r="I503">
            <v>1230279</v>
          </cell>
          <cell r="J503">
            <v>1230279</v>
          </cell>
          <cell r="K503">
            <v>1230279</v>
          </cell>
          <cell r="N503">
            <v>1230279</v>
          </cell>
          <cell r="O503">
            <v>1230279</v>
          </cell>
          <cell r="P503">
            <v>1230279</v>
          </cell>
          <cell r="Q503">
            <v>7381674</v>
          </cell>
          <cell r="R503">
            <v>1230279</v>
          </cell>
          <cell r="S503">
            <v>1230279</v>
          </cell>
          <cell r="T503">
            <v>1230279</v>
          </cell>
          <cell r="U503">
            <v>1230279</v>
          </cell>
          <cell r="V503">
            <v>1562320</v>
          </cell>
          <cell r="W503">
            <v>1649449</v>
          </cell>
          <cell r="X503">
            <v>14541</v>
          </cell>
          <cell r="Y503">
            <v>15529100</v>
          </cell>
        </row>
        <row r="504">
          <cell r="A504">
            <v>411300</v>
          </cell>
          <cell r="C504" t="str">
            <v>Varstvo vojnih invalidov</v>
          </cell>
          <cell r="D504">
            <v>6070464.9294400001</v>
          </cell>
          <cell r="E504" t="str">
            <v xml:space="preserve"> </v>
          </cell>
          <cell r="G504">
            <v>103.59138376716351</v>
          </cell>
          <cell r="H504">
            <v>-4.8747623809334328</v>
          </cell>
          <cell r="I504">
            <v>501853.75500999996</v>
          </cell>
          <cell r="J504">
            <v>478679.25890999998</v>
          </cell>
          <cell r="K504">
            <v>527297.63491999998</v>
          </cell>
          <cell r="N504">
            <v>497462.51500999997</v>
          </cell>
          <cell r="O504">
            <v>498508.58922000002</v>
          </cell>
          <cell r="P504">
            <v>503696.94253000006</v>
          </cell>
          <cell r="Q504">
            <v>3007498.6956000002</v>
          </cell>
          <cell r="R504">
            <v>518660.04130000004</v>
          </cell>
          <cell r="S504">
            <v>505295.51618000004</v>
          </cell>
          <cell r="T504">
            <v>498674.57751000003</v>
          </cell>
          <cell r="U504">
            <v>541543.09884999995</v>
          </cell>
          <cell r="V504">
            <v>503620</v>
          </cell>
          <cell r="W504">
            <v>510000</v>
          </cell>
          <cell r="X504">
            <v>0</v>
          </cell>
          <cell r="Y504">
            <v>6085291.9294400001</v>
          </cell>
          <cell r="Z504" t="str">
            <v xml:space="preserve"> </v>
          </cell>
          <cell r="AA504">
            <v>100.2442481782259</v>
          </cell>
          <cell r="AB504">
            <v>-7.0090462168590761</v>
          </cell>
        </row>
        <row r="505">
          <cell r="A505">
            <v>411301</v>
          </cell>
          <cell r="C505" t="str">
            <v>Varstvo vojnih veteranov</v>
          </cell>
          <cell r="D505">
            <v>1301063.0417599999</v>
          </cell>
          <cell r="E505" t="str">
            <v xml:space="preserve"> </v>
          </cell>
          <cell r="G505">
            <v>113.34666806422359</v>
          </cell>
          <cell r="H505">
            <v>4.0832580938692189</v>
          </cell>
          <cell r="I505">
            <v>100872.84855</v>
          </cell>
          <cell r="J505">
            <v>96967.685710000005</v>
          </cell>
          <cell r="K505">
            <v>94308.284</v>
          </cell>
          <cell r="N505">
            <v>95022.000499999995</v>
          </cell>
          <cell r="O505">
            <v>100663.1275</v>
          </cell>
          <cell r="P505">
            <v>112001.42449999999</v>
          </cell>
          <cell r="Q505">
            <v>599835.37075999996</v>
          </cell>
          <cell r="R505">
            <v>116721.99249999999</v>
          </cell>
          <cell r="S505">
            <v>120039.1865</v>
          </cell>
          <cell r="T505">
            <v>125304.073</v>
          </cell>
          <cell r="U505">
            <v>119238.41899999999</v>
          </cell>
          <cell r="V505">
            <v>111125</v>
          </cell>
          <cell r="W505">
            <v>112236.25</v>
          </cell>
          <cell r="X505">
            <v>0</v>
          </cell>
          <cell r="Y505">
            <v>1304500.2917599999</v>
          </cell>
          <cell r="Z505" t="str">
            <v xml:space="preserve"> </v>
          </cell>
          <cell r="AA505">
            <v>100.26418781332458</v>
          </cell>
          <cell r="AB505">
            <v>-6.9905493382888864</v>
          </cell>
        </row>
        <row r="506">
          <cell r="A506">
            <v>411302</v>
          </cell>
          <cell r="C506" t="str">
            <v>Varstvo žrtev vojnega nasilja</v>
          </cell>
          <cell r="D506">
            <v>4146766.6045899997</v>
          </cell>
          <cell r="E506" t="str">
            <v xml:space="preserve"> </v>
          </cell>
          <cell r="G506">
            <v>102.0256025201812</v>
          </cell>
          <cell r="H506">
            <v>-6.3125780347280056</v>
          </cell>
          <cell r="I506">
            <v>349067.57955999998</v>
          </cell>
          <cell r="J506">
            <v>311562.22950999998</v>
          </cell>
          <cell r="K506">
            <v>352566.97950999998</v>
          </cell>
          <cell r="N506">
            <v>344394.37268999999</v>
          </cell>
          <cell r="O506">
            <v>355990.54193000001</v>
          </cell>
          <cell r="P506">
            <v>356743.92717000004</v>
          </cell>
          <cell r="Q506">
            <v>2070325.6303700001</v>
          </cell>
          <cell r="R506">
            <v>354469.09749999997</v>
          </cell>
          <cell r="S506">
            <v>341522.79272000003</v>
          </cell>
          <cell r="T506">
            <v>339891.52818000002</v>
          </cell>
          <cell r="U506">
            <v>352786.55582000007</v>
          </cell>
          <cell r="V506">
            <v>351365</v>
          </cell>
          <cell r="W506">
            <v>354878.65</v>
          </cell>
          <cell r="X506">
            <v>0</v>
          </cell>
          <cell r="Y506">
            <v>4165239.2545899996</v>
          </cell>
          <cell r="Z506" t="str">
            <v xml:space="preserve"> </v>
          </cell>
          <cell r="AA506">
            <v>100.44547117697806</v>
          </cell>
          <cell r="AB506">
            <v>-6.8223829527105124</v>
          </cell>
        </row>
        <row r="507">
          <cell r="A507">
            <v>411303</v>
          </cell>
          <cell r="C507" t="str">
            <v>Republiške priznavalnine</v>
          </cell>
          <cell r="D507">
            <v>67820.555420000004</v>
          </cell>
          <cell r="E507" t="str">
            <v xml:space="preserve"> </v>
          </cell>
          <cell r="G507">
            <v>96.774652544132621</v>
          </cell>
          <cell r="H507">
            <v>-11.134387011815789</v>
          </cell>
          <cell r="I507">
            <v>0</v>
          </cell>
          <cell r="J507">
            <v>0</v>
          </cell>
          <cell r="K507">
            <v>0</v>
          </cell>
          <cell r="N507">
            <v>0</v>
          </cell>
          <cell r="O507">
            <v>17039.297910000001</v>
          </cell>
          <cell r="P507">
            <v>0</v>
          </cell>
          <cell r="Q507">
            <v>17039.297910000001</v>
          </cell>
          <cell r="R507">
            <v>16971.46228</v>
          </cell>
          <cell r="S507">
            <v>0</v>
          </cell>
          <cell r="T507">
            <v>0</v>
          </cell>
          <cell r="U507">
            <v>16942.863229999999</v>
          </cell>
          <cell r="V507">
            <v>0</v>
          </cell>
          <cell r="W507">
            <v>0</v>
          </cell>
          <cell r="X507">
            <v>0</v>
          </cell>
          <cell r="Y507">
            <v>50953.623420000004</v>
          </cell>
          <cell r="Z507" t="str">
            <v xml:space="preserve"> </v>
          </cell>
          <cell r="AA507">
            <v>75.13005917520691</v>
          </cell>
          <cell r="AB507">
            <v>-30.306067555466683</v>
          </cell>
        </row>
        <row r="508">
          <cell r="A508">
            <v>411304</v>
          </cell>
          <cell r="C508" t="str">
            <v>Sredstva za zdraviliško in klimatsko zdravljenje</v>
          </cell>
          <cell r="D508">
            <v>437011.90917</v>
          </cell>
          <cell r="E508" t="str">
            <v xml:space="preserve"> </v>
          </cell>
          <cell r="G508">
            <v>87.224752982300203</v>
          </cell>
          <cell r="H508">
            <v>-19.903808097061344</v>
          </cell>
          <cell r="I508">
            <v>2917.07602</v>
          </cell>
          <cell r="J508">
            <v>11392.548680000002</v>
          </cell>
          <cell r="K508">
            <v>8511.9921200000008</v>
          </cell>
          <cell r="N508">
            <v>4815.7381299999997</v>
          </cell>
          <cell r="O508">
            <v>13866.856300000001</v>
          </cell>
          <cell r="P508">
            <v>18117.949489999999</v>
          </cell>
          <cell r="Q508">
            <v>59622.160739999999</v>
          </cell>
          <cell r="R508">
            <v>61214.533989999996</v>
          </cell>
          <cell r="S508">
            <v>78602.935400000002</v>
          </cell>
          <cell r="T508">
            <v>78024.874759999992</v>
          </cell>
          <cell r="U508">
            <v>71850.392399999997</v>
          </cell>
          <cell r="V508">
            <v>73287.400248000005</v>
          </cell>
          <cell r="W508">
            <v>74020.274250480012</v>
          </cell>
          <cell r="X508">
            <v>0</v>
          </cell>
          <cell r="Y508">
            <v>496622.57178847998</v>
          </cell>
          <cell r="Z508" t="str">
            <v xml:space="preserve"> </v>
          </cell>
          <cell r="AA508">
            <v>113.64051216171573</v>
          </cell>
          <cell r="AB508">
            <v>5.4179148067863991</v>
          </cell>
        </row>
        <row r="509">
          <cell r="A509">
            <v>411305</v>
          </cell>
          <cell r="C509" t="str">
            <v>Sredstva iz naslova drugih zakonskih pravic VI,VV,ŽVN</v>
          </cell>
          <cell r="D509">
            <v>3533757.8179299999</v>
          </cell>
          <cell r="E509" t="str">
            <v xml:space="preserve"> </v>
          </cell>
          <cell r="G509">
            <v>109.40108844791237</v>
          </cell>
          <cell r="H509">
            <v>0.46013631580565573</v>
          </cell>
          <cell r="I509">
            <v>252576.86588</v>
          </cell>
          <cell r="J509">
            <v>231404.9792</v>
          </cell>
          <cell r="K509">
            <v>263464.49397999997</v>
          </cell>
          <cell r="N509">
            <v>285500.84756999998</v>
          </cell>
          <cell r="O509">
            <v>273696.75951999996</v>
          </cell>
          <cell r="P509">
            <v>292277.55715000001</v>
          </cell>
          <cell r="Q509">
            <v>1598921.5032999997</v>
          </cell>
          <cell r="R509">
            <v>376525.80599999998</v>
          </cell>
          <cell r="S509">
            <v>408723.99561000004</v>
          </cell>
          <cell r="T509">
            <v>317892.80486999999</v>
          </cell>
          <cell r="U509">
            <v>278899.70814999996</v>
          </cell>
          <cell r="V509">
            <v>280000</v>
          </cell>
          <cell r="W509">
            <v>282800</v>
          </cell>
          <cell r="X509">
            <v>0</v>
          </cell>
          <cell r="Y509">
            <v>3543763.8179299999</v>
          </cell>
          <cell r="Z509" t="str">
            <v xml:space="preserve"> </v>
          </cell>
          <cell r="AA509">
            <v>100.2831546618512</v>
          </cell>
          <cell r="AB509">
            <v>-6.9729548591361663</v>
          </cell>
        </row>
        <row r="510">
          <cell r="Q510" t="str">
            <v xml:space="preserve"> </v>
          </cell>
        </row>
        <row r="511">
          <cell r="A511">
            <v>4114</v>
          </cell>
          <cell r="C511" t="str">
            <v>Pokojnine</v>
          </cell>
          <cell r="D511">
            <v>0</v>
          </cell>
          <cell r="E511">
            <v>0</v>
          </cell>
          <cell r="F511">
            <v>0</v>
          </cell>
          <cell r="G511" t="str">
            <v>…</v>
          </cell>
          <cell r="H511" t="str">
            <v>…</v>
          </cell>
          <cell r="I511">
            <v>0</v>
          </cell>
          <cell r="J511">
            <v>0</v>
          </cell>
          <cell r="K511">
            <v>0</v>
          </cell>
          <cell r="L511">
            <v>0</v>
          </cell>
          <cell r="N511">
            <v>0</v>
          </cell>
          <cell r="O511">
            <v>0</v>
          </cell>
          <cell r="P511">
            <v>0</v>
          </cell>
          <cell r="Q511">
            <v>0</v>
          </cell>
          <cell r="R511">
            <v>0</v>
          </cell>
          <cell r="S511">
            <v>0</v>
          </cell>
          <cell r="T511">
            <v>0</v>
          </cell>
          <cell r="U511">
            <v>0</v>
          </cell>
          <cell r="V511">
            <v>0</v>
          </cell>
          <cell r="W511">
            <v>0</v>
          </cell>
          <cell r="X511">
            <v>0</v>
          </cell>
          <cell r="Y511">
            <v>0</v>
          </cell>
          <cell r="Z511" t="str">
            <v xml:space="preserve"> </v>
          </cell>
          <cell r="AA511" t="str">
            <v>…</v>
          </cell>
          <cell r="AB511" t="str">
            <v>…</v>
          </cell>
        </row>
        <row r="512">
          <cell r="A512">
            <v>4115</v>
          </cell>
          <cell r="C512" t="str">
            <v xml:space="preserve">Nadomestila plač </v>
          </cell>
          <cell r="D512">
            <v>0</v>
          </cell>
          <cell r="E512">
            <v>20094</v>
          </cell>
          <cell r="F512">
            <v>-20094</v>
          </cell>
          <cell r="G512" t="str">
            <v>…</v>
          </cell>
          <cell r="H512" t="str">
            <v>…</v>
          </cell>
          <cell r="I512">
            <v>0</v>
          </cell>
          <cell r="J512">
            <v>0</v>
          </cell>
          <cell r="K512">
            <v>0</v>
          </cell>
          <cell r="L512">
            <v>0</v>
          </cell>
          <cell r="N512">
            <v>0</v>
          </cell>
          <cell r="O512">
            <v>0</v>
          </cell>
          <cell r="P512">
            <v>0</v>
          </cell>
          <cell r="Q512">
            <v>0</v>
          </cell>
          <cell r="R512">
            <v>0</v>
          </cell>
          <cell r="S512">
            <v>0</v>
          </cell>
          <cell r="T512">
            <v>0</v>
          </cell>
          <cell r="U512">
            <v>0</v>
          </cell>
          <cell r="V512">
            <v>0</v>
          </cell>
          <cell r="W512">
            <v>0</v>
          </cell>
          <cell r="X512">
            <v>0</v>
          </cell>
          <cell r="Y512">
            <v>0</v>
          </cell>
          <cell r="Z512" t="str">
            <v xml:space="preserve"> </v>
          </cell>
          <cell r="AA512" t="str">
            <v>…</v>
          </cell>
          <cell r="AB512" t="str">
            <v>…</v>
          </cell>
        </row>
        <row r="513">
          <cell r="A513">
            <v>4116</v>
          </cell>
          <cell r="C513" t="str">
            <v>Boleznine</v>
          </cell>
          <cell r="D513">
            <v>0</v>
          </cell>
          <cell r="E513">
            <v>0</v>
          </cell>
          <cell r="F513">
            <v>0</v>
          </cell>
          <cell r="G513" t="str">
            <v>…</v>
          </cell>
          <cell r="H513" t="str">
            <v>…</v>
          </cell>
          <cell r="I513">
            <v>0</v>
          </cell>
          <cell r="J513">
            <v>0</v>
          </cell>
          <cell r="K513">
            <v>0</v>
          </cell>
          <cell r="L513">
            <v>0</v>
          </cell>
          <cell r="N513">
            <v>0</v>
          </cell>
          <cell r="O513">
            <v>0</v>
          </cell>
          <cell r="P513">
            <v>0</v>
          </cell>
          <cell r="Q513">
            <v>0</v>
          </cell>
          <cell r="R513">
            <v>0</v>
          </cell>
          <cell r="S513">
            <v>0</v>
          </cell>
          <cell r="T513">
            <v>0</v>
          </cell>
          <cell r="U513">
            <v>0</v>
          </cell>
          <cell r="V513">
            <v>0</v>
          </cell>
          <cell r="W513">
            <v>0</v>
          </cell>
          <cell r="X513">
            <v>0</v>
          </cell>
          <cell r="Y513">
            <v>0</v>
          </cell>
          <cell r="Z513" t="str">
            <v xml:space="preserve"> </v>
          </cell>
          <cell r="AA513" t="str">
            <v>…</v>
          </cell>
          <cell r="AB513" t="str">
            <v>…</v>
          </cell>
        </row>
        <row r="514">
          <cell r="D514" t="str">
            <v xml:space="preserve"> </v>
          </cell>
          <cell r="Q514" t="str">
            <v xml:space="preserve"> </v>
          </cell>
          <cell r="Y514" t="str">
            <v xml:space="preserve"> </v>
          </cell>
        </row>
        <row r="515">
          <cell r="A515">
            <v>4117</v>
          </cell>
          <cell r="C515" t="str">
            <v>Štipendije</v>
          </cell>
          <cell r="D515">
            <v>16144993.90167</v>
          </cell>
          <cell r="E515">
            <v>16597867</v>
          </cell>
          <cell r="F515">
            <v>-452873.09833000042</v>
          </cell>
          <cell r="G515">
            <v>108.61385086241651</v>
          </cell>
          <cell r="H515">
            <v>-0.26276321173874351</v>
          </cell>
          <cell r="I515">
            <v>1389281.706</v>
          </cell>
          <cell r="J515">
            <v>1424831.0528499999</v>
          </cell>
          <cell r="K515">
            <v>1376425.8090399997</v>
          </cell>
          <cell r="L515">
            <v>4190538.5678899996</v>
          </cell>
          <cell r="N515">
            <v>1361887.4495000001</v>
          </cell>
          <cell r="O515">
            <v>1353534.75294</v>
          </cell>
          <cell r="P515">
            <v>1355412.3269700003</v>
          </cell>
          <cell r="Q515">
            <v>8261373.0973000005</v>
          </cell>
          <cell r="R515">
            <v>1349624.858</v>
          </cell>
          <cell r="S515">
            <v>1131256.7790699999</v>
          </cell>
          <cell r="T515">
            <v>1153868.9775900005</v>
          </cell>
          <cell r="U515">
            <v>1268716.7879600003</v>
          </cell>
          <cell r="V515">
            <v>1296000</v>
          </cell>
          <cell r="W515">
            <v>1293550</v>
          </cell>
          <cell r="X515">
            <v>0</v>
          </cell>
          <cell r="Y515">
            <v>15754390.499919999</v>
          </cell>
          <cell r="Z515" t="str">
            <v xml:space="preserve"> </v>
          </cell>
          <cell r="AA515">
            <v>97.580653147787217</v>
          </cell>
          <cell r="AB515">
            <v>-9.4799135920341229</v>
          </cell>
        </row>
        <row r="516">
          <cell r="C516" t="str">
            <v xml:space="preserve">                                 - dinamizirani sprejeti proračun</v>
          </cell>
          <cell r="D516">
            <v>11354020</v>
          </cell>
          <cell r="I516">
            <v>889285</v>
          </cell>
          <cell r="J516">
            <v>889285</v>
          </cell>
          <cell r="K516">
            <v>889285</v>
          </cell>
          <cell r="N516">
            <v>889285</v>
          </cell>
          <cell r="O516">
            <v>889285</v>
          </cell>
          <cell r="P516">
            <v>889285</v>
          </cell>
          <cell r="Q516">
            <v>5335710</v>
          </cell>
          <cell r="R516">
            <v>889285</v>
          </cell>
          <cell r="S516">
            <v>889285</v>
          </cell>
          <cell r="T516">
            <v>889285</v>
          </cell>
          <cell r="U516">
            <v>889285</v>
          </cell>
          <cell r="V516">
            <v>1697120</v>
          </cell>
          <cell r="W516">
            <v>1571885</v>
          </cell>
          <cell r="X516">
            <v>0</v>
          </cell>
          <cell r="Y516">
            <v>12161855</v>
          </cell>
        </row>
        <row r="517">
          <cell r="A517">
            <v>411700</v>
          </cell>
          <cell r="C517" t="str">
            <v>Republiške štipendije</v>
          </cell>
          <cell r="D517">
            <v>15683380.99784</v>
          </cell>
          <cell r="E517" t="str">
            <v xml:space="preserve"> </v>
          </cell>
          <cell r="G517">
            <v>109.22293661215485</v>
          </cell>
          <cell r="H517">
            <v>0.29654418012383132</v>
          </cell>
          <cell r="I517">
            <v>1363512.321</v>
          </cell>
          <cell r="J517">
            <v>1366065.3859999997</v>
          </cell>
          <cell r="K517">
            <v>1348680.8063999999</v>
          </cell>
          <cell r="N517">
            <v>1335765.879</v>
          </cell>
          <cell r="O517">
            <v>1327469.2529</v>
          </cell>
          <cell r="P517">
            <v>1331958.2277000002</v>
          </cell>
          <cell r="Q517">
            <v>8073451.8729999997</v>
          </cell>
          <cell r="R517">
            <v>1327028.71762</v>
          </cell>
          <cell r="S517">
            <v>1100286.6239799999</v>
          </cell>
          <cell r="T517">
            <v>1117941.4082000004</v>
          </cell>
          <cell r="U517">
            <v>1218628.3750400003</v>
          </cell>
          <cell r="V517">
            <v>1230000</v>
          </cell>
          <cell r="W517">
            <v>1230000</v>
          </cell>
          <cell r="X517">
            <v>0</v>
          </cell>
          <cell r="Y517">
            <v>15297336.99784</v>
          </cell>
          <cell r="Z517" t="str">
            <v xml:space="preserve"> </v>
          </cell>
          <cell r="AA517">
            <v>97.53851545114432</v>
          </cell>
          <cell r="AB517">
            <v>-9.519002364430122</v>
          </cell>
        </row>
        <row r="518">
          <cell r="A518">
            <v>411701</v>
          </cell>
          <cell r="C518" t="str">
            <v>Kadrovske štipendije</v>
          </cell>
          <cell r="D518">
            <v>285665.049</v>
          </cell>
          <cell r="E518" t="str">
            <v xml:space="preserve"> </v>
          </cell>
          <cell r="G518">
            <v>115.63154764727932</v>
          </cell>
          <cell r="H518">
            <v>6.1814027982362916</v>
          </cell>
          <cell r="I518">
            <v>23764.984</v>
          </cell>
          <cell r="J518">
            <v>22645.407999999996</v>
          </cell>
          <cell r="K518">
            <v>22768.004000000001</v>
          </cell>
          <cell r="N518">
            <v>21745.513000000003</v>
          </cell>
          <cell r="O518">
            <v>21837.596999999998</v>
          </cell>
          <cell r="P518">
            <v>20936.718000000001</v>
          </cell>
          <cell r="Q518">
            <v>133698.22399999999</v>
          </cell>
          <cell r="R518">
            <v>19182.536</v>
          </cell>
          <cell r="S518">
            <v>16519.516</v>
          </cell>
          <cell r="T518">
            <v>17715.787</v>
          </cell>
          <cell r="U518">
            <v>13478.512999999999</v>
          </cell>
          <cell r="V518">
            <v>27450</v>
          </cell>
          <cell r="W518">
            <v>25000</v>
          </cell>
          <cell r="X518">
            <v>0</v>
          </cell>
          <cell r="Y518">
            <v>253044.576</v>
          </cell>
          <cell r="Z518" t="str">
            <v xml:space="preserve"> </v>
          </cell>
          <cell r="AA518">
            <v>88.580866607871229</v>
          </cell>
          <cell r="AB518">
            <v>-17.828509640193673</v>
          </cell>
        </row>
        <row r="519">
          <cell r="A519">
            <v>411702</v>
          </cell>
          <cell r="C519" t="str">
            <v>Druge štipendije</v>
          </cell>
          <cell r="D519">
            <v>175947.85483</v>
          </cell>
          <cell r="E519" t="str">
            <v xml:space="preserve"> </v>
          </cell>
          <cell r="G519">
            <v>68.070495419090406</v>
          </cell>
          <cell r="H519">
            <v>-37.492658017364192</v>
          </cell>
          <cell r="I519">
            <v>2004.4010000000001</v>
          </cell>
          <cell r="J519">
            <v>36120.258850000006</v>
          </cell>
          <cell r="K519">
            <v>4976.9986399999998</v>
          </cell>
          <cell r="N519">
            <v>4376.0574999999999</v>
          </cell>
          <cell r="O519">
            <v>4227.9030399999974</v>
          </cell>
          <cell r="P519">
            <v>2517.3812699999999</v>
          </cell>
          <cell r="Q519">
            <v>54223.0003</v>
          </cell>
          <cell r="R519">
            <v>3413.6043799999998</v>
          </cell>
          <cell r="S519">
            <v>14450.639090000004</v>
          </cell>
          <cell r="T519">
            <v>18211.78239</v>
          </cell>
          <cell r="U519">
            <v>36609.899920000003</v>
          </cell>
          <cell r="V519">
            <v>38550</v>
          </cell>
          <cell r="W519">
            <v>38550</v>
          </cell>
          <cell r="X519">
            <v>0</v>
          </cell>
          <cell r="Y519">
            <v>204008.92608</v>
          </cell>
          <cell r="Z519" t="str">
            <v xml:space="preserve"> </v>
          </cell>
          <cell r="AA519">
            <v>115.94851569921809</v>
          </cell>
          <cell r="AB519">
            <v>7.5589199436160328</v>
          </cell>
        </row>
        <row r="520">
          <cell r="D520" t="str">
            <v xml:space="preserve"> </v>
          </cell>
          <cell r="Q520" t="str">
            <v xml:space="preserve"> </v>
          </cell>
          <cell r="Y520" t="str">
            <v xml:space="preserve"> </v>
          </cell>
        </row>
        <row r="521">
          <cell r="A521">
            <v>4119</v>
          </cell>
          <cell r="C521" t="str">
            <v>Drugi transferi posameznikom</v>
          </cell>
          <cell r="D521">
            <v>6046834.925230002</v>
          </cell>
          <cell r="E521">
            <v>7497087</v>
          </cell>
          <cell r="F521">
            <v>-1450252.074769998</v>
          </cell>
          <cell r="G521">
            <v>95.253077174728702</v>
          </cell>
          <cell r="H521">
            <v>-12.531609573251885</v>
          </cell>
          <cell r="I521">
            <v>578637.48458000005</v>
          </cell>
          <cell r="J521">
            <v>687321.57255000004</v>
          </cell>
          <cell r="K521">
            <v>521162.00363000005</v>
          </cell>
          <cell r="L521">
            <v>1787121.0607600003</v>
          </cell>
          <cell r="N521">
            <v>629523.78579999995</v>
          </cell>
          <cell r="O521">
            <v>650582.47311999998</v>
          </cell>
          <cell r="P521">
            <v>566693.97407</v>
          </cell>
          <cell r="Q521">
            <v>3633921.2937500007</v>
          </cell>
          <cell r="R521">
            <v>313676.38154999999</v>
          </cell>
          <cell r="S521">
            <v>223549.55486999999</v>
          </cell>
          <cell r="T521">
            <v>374474.44300000003</v>
          </cell>
          <cell r="U521">
            <v>305973.99920000002</v>
          </cell>
          <cell r="V521">
            <v>485107</v>
          </cell>
          <cell r="W521">
            <v>190500</v>
          </cell>
          <cell r="X521">
            <v>665000</v>
          </cell>
          <cell r="Y521">
            <v>6192202.6723700017</v>
          </cell>
          <cell r="Z521" t="str">
            <v xml:space="preserve"> </v>
          </cell>
          <cell r="AA521">
            <v>102.4040303553428</v>
          </cell>
          <cell r="AB521">
            <v>-5.0055377037636362</v>
          </cell>
        </row>
        <row r="522">
          <cell r="C522" t="str">
            <v xml:space="preserve">                                 - dinamizirani sprejeti proračun</v>
          </cell>
          <cell r="D522">
            <v>7623761</v>
          </cell>
          <cell r="I522">
            <v>578636</v>
          </cell>
          <cell r="J522">
            <v>578636</v>
          </cell>
          <cell r="K522">
            <v>578636</v>
          </cell>
          <cell r="N522">
            <v>578636</v>
          </cell>
          <cell r="O522">
            <v>578636</v>
          </cell>
          <cell r="P522">
            <v>578636</v>
          </cell>
          <cell r="Q522">
            <v>3471816</v>
          </cell>
          <cell r="R522">
            <v>578636</v>
          </cell>
          <cell r="S522">
            <v>578636</v>
          </cell>
          <cell r="T522">
            <v>578636</v>
          </cell>
          <cell r="U522">
            <v>578636</v>
          </cell>
          <cell r="V522">
            <v>773820</v>
          </cell>
          <cell r="W522">
            <v>1217596</v>
          </cell>
          <cell r="X522">
            <v>41169</v>
          </cell>
          <cell r="Y522">
            <v>7818945</v>
          </cell>
        </row>
        <row r="523">
          <cell r="A523">
            <v>411900</v>
          </cell>
          <cell r="C523" t="str">
            <v>Regresiranje prevozov v šolo</v>
          </cell>
          <cell r="D523">
            <v>1325235.8134999997</v>
          </cell>
          <cell r="E523" t="str">
            <v xml:space="preserve"> </v>
          </cell>
          <cell r="G523">
            <v>86.665298395787275</v>
          </cell>
          <cell r="H523">
            <v>-20.417540499736205</v>
          </cell>
          <cell r="I523">
            <v>227945.40269999995</v>
          </cell>
          <cell r="J523">
            <v>175218.57606999998</v>
          </cell>
          <cell r="K523">
            <v>169172.99630000003</v>
          </cell>
          <cell r="N523">
            <v>161843.32657</v>
          </cell>
          <cell r="O523">
            <v>160264.99020999999</v>
          </cell>
          <cell r="P523">
            <v>138189.42739999999</v>
          </cell>
          <cell r="Q523">
            <v>1032634.7192499998</v>
          </cell>
          <cell r="R523">
            <v>84447.628619999989</v>
          </cell>
          <cell r="S523">
            <v>34616.550599999995</v>
          </cell>
          <cell r="T523">
            <v>25227.214</v>
          </cell>
          <cell r="U523">
            <v>51438.79451</v>
          </cell>
          <cell r="V523">
            <v>50000</v>
          </cell>
          <cell r="W523">
            <v>50000</v>
          </cell>
          <cell r="X523">
            <v>0</v>
          </cell>
          <cell r="Y523">
            <v>1328364.9069799997</v>
          </cell>
          <cell r="Z523" t="str">
            <v xml:space="preserve"> </v>
          </cell>
          <cell r="AA523">
            <v>100.23611597635112</v>
          </cell>
          <cell r="AB523">
            <v>-7.0165900033848629</v>
          </cell>
        </row>
        <row r="524">
          <cell r="A524">
            <v>411902</v>
          </cell>
          <cell r="C524" t="str">
            <v>Doplačila za šolo v naravi</v>
          </cell>
          <cell r="D524">
            <v>27075.59</v>
          </cell>
          <cell r="E524" t="str">
            <v xml:space="preserve"> </v>
          </cell>
          <cell r="G524">
            <v>101.79673430409395</v>
          </cell>
          <cell r="H524">
            <v>-6.5227416858641476</v>
          </cell>
          <cell r="I524">
            <v>0</v>
          </cell>
          <cell r="J524">
            <v>750.07500000000005</v>
          </cell>
          <cell r="K524">
            <v>175.22499999999999</v>
          </cell>
          <cell r="N524">
            <v>0</v>
          </cell>
          <cell r="O524">
            <v>1801.52</v>
          </cell>
          <cell r="P524">
            <v>1333.6</v>
          </cell>
          <cell r="Q524">
            <v>4060.42</v>
          </cell>
          <cell r="R524">
            <v>0</v>
          </cell>
          <cell r="S524">
            <v>10890.455</v>
          </cell>
          <cell r="T524">
            <v>0</v>
          </cell>
          <cell r="U524">
            <v>0</v>
          </cell>
          <cell r="V524">
            <v>6440</v>
          </cell>
          <cell r="W524">
            <v>4000</v>
          </cell>
          <cell r="X524">
            <v>0</v>
          </cell>
          <cell r="Y524">
            <v>25390.875</v>
          </cell>
          <cell r="Z524" t="str">
            <v xml:space="preserve"> </v>
          </cell>
          <cell r="AA524">
            <v>93.777734852684645</v>
          </cell>
          <cell r="AB524">
            <v>-13.007667112537433</v>
          </cell>
        </row>
        <row r="525">
          <cell r="A525">
            <v>411903</v>
          </cell>
          <cell r="C525" t="str">
            <v>Regresiranje prehrane učencev in dijakov</v>
          </cell>
          <cell r="D525">
            <v>1282573.4749999999</v>
          </cell>
          <cell r="E525" t="str">
            <v xml:space="preserve"> </v>
          </cell>
          <cell r="G525">
            <v>96.817107837417737</v>
          </cell>
          <cell r="H525">
            <v>-11.095401434878113</v>
          </cell>
          <cell r="I525">
            <v>127315.844</v>
          </cell>
          <cell r="J525">
            <v>250971.85200000001</v>
          </cell>
          <cell r="K525">
            <v>158850.196</v>
          </cell>
          <cell r="N525">
            <v>103140.48</v>
          </cell>
          <cell r="O525">
            <v>146994.09299999999</v>
          </cell>
          <cell r="P525">
            <v>123037.818</v>
          </cell>
          <cell r="Q525">
            <v>910310.28299999994</v>
          </cell>
          <cell r="R525">
            <v>0</v>
          </cell>
          <cell r="S525">
            <v>2841.68</v>
          </cell>
          <cell r="T525">
            <v>128467.872</v>
          </cell>
          <cell r="U525">
            <v>0</v>
          </cell>
          <cell r="V525">
            <v>50000</v>
          </cell>
          <cell r="W525">
            <v>50000</v>
          </cell>
          <cell r="X525">
            <v>150000</v>
          </cell>
          <cell r="Y525">
            <v>1291619.835</v>
          </cell>
          <cell r="Z525" t="str">
            <v xml:space="preserve"> </v>
          </cell>
          <cell r="AA525">
            <v>100.705328792177</v>
          </cell>
          <cell r="AB525">
            <v>-6.5813276510417467</v>
          </cell>
        </row>
        <row r="526">
          <cell r="A526">
            <v>411904</v>
          </cell>
          <cell r="C526" t="str">
            <v>Regresiranje študentske prehrane</v>
          </cell>
          <cell r="D526">
            <v>1570376.53015</v>
          </cell>
          <cell r="E526" t="str">
            <v xml:space="preserve"> </v>
          </cell>
          <cell r="G526">
            <v>109.68494422260197</v>
          </cell>
          <cell r="H526">
            <v>0.72079359283927147</v>
          </cell>
          <cell r="I526">
            <v>149489.45988000001</v>
          </cell>
          <cell r="J526">
            <v>130627.12235999999</v>
          </cell>
          <cell r="K526">
            <v>50883.416640000003</v>
          </cell>
          <cell r="N526">
            <v>253605.20178</v>
          </cell>
          <cell r="O526">
            <v>127069.89124</v>
          </cell>
          <cell r="P526">
            <v>146882.00336</v>
          </cell>
          <cell r="Q526">
            <v>858557.09526000009</v>
          </cell>
          <cell r="R526">
            <v>117881.93269</v>
          </cell>
          <cell r="S526">
            <v>44864.459480000005</v>
          </cell>
          <cell r="T526">
            <v>43666.351740000006</v>
          </cell>
          <cell r="U526">
            <v>94367.699099999998</v>
          </cell>
          <cell r="V526">
            <v>203120</v>
          </cell>
          <cell r="W526">
            <v>0</v>
          </cell>
          <cell r="X526">
            <v>100000</v>
          </cell>
          <cell r="Y526">
            <v>1462457.5382700001</v>
          </cell>
          <cell r="Z526" t="str">
            <v xml:space="preserve"> </v>
          </cell>
          <cell r="AA526">
            <v>93.12782700148405</v>
          </cell>
          <cell r="AB526">
            <v>-13.610550091387708</v>
          </cell>
        </row>
        <row r="527">
          <cell r="A527">
            <v>411905</v>
          </cell>
          <cell r="C527" t="str">
            <v>Regresiranje obrestne mere za kreditiranje študentov</v>
          </cell>
          <cell r="D527">
            <v>0</v>
          </cell>
          <cell r="E527" t="str">
            <v xml:space="preserve"> </v>
          </cell>
          <cell r="G527" t="str">
            <v>…</v>
          </cell>
          <cell r="H527" t="str">
            <v>…</v>
          </cell>
          <cell r="I527">
            <v>0</v>
          </cell>
          <cell r="J527">
            <v>0</v>
          </cell>
          <cell r="K527">
            <v>0</v>
          </cell>
          <cell r="N527">
            <v>0</v>
          </cell>
          <cell r="O527">
            <v>0</v>
          </cell>
          <cell r="P527">
            <v>0</v>
          </cell>
          <cell r="Q527">
            <v>0</v>
          </cell>
          <cell r="R527">
            <v>0</v>
          </cell>
          <cell r="S527">
            <v>0</v>
          </cell>
          <cell r="T527">
            <v>0</v>
          </cell>
          <cell r="U527">
            <v>0</v>
          </cell>
          <cell r="V527">
            <v>0</v>
          </cell>
          <cell r="W527">
            <v>0</v>
          </cell>
          <cell r="X527">
            <v>300000</v>
          </cell>
          <cell r="Y527">
            <v>300000</v>
          </cell>
          <cell r="Z527" t="str">
            <v xml:space="preserve"> </v>
          </cell>
          <cell r="AA527" t="e">
            <v>#DIV/0!</v>
          </cell>
          <cell r="AB527" t="e">
            <v>#DIV/0!</v>
          </cell>
        </row>
        <row r="528">
          <cell r="A528">
            <v>411906</v>
          </cell>
          <cell r="C528" t="str">
            <v>Nezgodno zavarovanje vrhunskih športnikov</v>
          </cell>
          <cell r="D528">
            <v>9688.7095000000008</v>
          </cell>
          <cell r="E528" t="str">
            <v xml:space="preserve"> </v>
          </cell>
          <cell r="G528" t="str">
            <v>…</v>
          </cell>
          <cell r="H528" t="str">
            <v>…</v>
          </cell>
          <cell r="I528">
            <v>0</v>
          </cell>
          <cell r="J528">
            <v>0</v>
          </cell>
          <cell r="K528">
            <v>0</v>
          </cell>
          <cell r="N528">
            <v>0</v>
          </cell>
          <cell r="O528">
            <v>0</v>
          </cell>
          <cell r="P528">
            <v>0</v>
          </cell>
          <cell r="Q528">
            <v>0</v>
          </cell>
          <cell r="R528">
            <v>0</v>
          </cell>
          <cell r="S528">
            <v>0</v>
          </cell>
          <cell r="T528">
            <v>0</v>
          </cell>
          <cell r="U528">
            <v>0</v>
          </cell>
          <cell r="V528">
            <v>0</v>
          </cell>
          <cell r="W528">
            <v>0</v>
          </cell>
          <cell r="X528">
            <v>0</v>
          </cell>
          <cell r="Y528">
            <v>0</v>
          </cell>
          <cell r="Z528" t="str">
            <v xml:space="preserve"> </v>
          </cell>
          <cell r="AA528">
            <v>0</v>
          </cell>
          <cell r="AB528">
            <v>-100</v>
          </cell>
        </row>
        <row r="529">
          <cell r="A529">
            <v>411907</v>
          </cell>
          <cell r="C529" t="str">
            <v>Pokojninsko, invalidsko in zdravstveno zavarovanje</v>
          </cell>
          <cell r="D529">
            <v>335966.69066999998</v>
          </cell>
          <cell r="E529" t="str">
            <v xml:space="preserve"> </v>
          </cell>
          <cell r="G529">
            <v>115.46946509034233</v>
          </cell>
          <cell r="H529">
            <v>6.0325666577982702</v>
          </cell>
          <cell r="I529">
            <v>29646.062999999998</v>
          </cell>
          <cell r="J529">
            <v>37998.035949999998</v>
          </cell>
          <cell r="K529">
            <v>15401.46</v>
          </cell>
          <cell r="N529">
            <v>20449.142319999999</v>
          </cell>
          <cell r="O529">
            <v>22810.207050000001</v>
          </cell>
          <cell r="P529">
            <v>22458.173070000001</v>
          </cell>
          <cell r="Q529">
            <v>148763.08139000001</v>
          </cell>
          <cell r="R529">
            <v>7127.5128600000007</v>
          </cell>
          <cell r="S529">
            <v>23725.25143</v>
          </cell>
          <cell r="T529">
            <v>59352.2235</v>
          </cell>
          <cell r="U529">
            <v>24508.706899999997</v>
          </cell>
          <cell r="V529">
            <v>12700</v>
          </cell>
          <cell r="W529">
            <v>15000</v>
          </cell>
          <cell r="X529">
            <v>30000</v>
          </cell>
          <cell r="Y529">
            <v>321176.77607999998</v>
          </cell>
          <cell r="Z529" t="str">
            <v xml:space="preserve"> </v>
          </cell>
          <cell r="AA529">
            <v>95.597803293979737</v>
          </cell>
          <cell r="AB529">
            <v>-11.319291935083726</v>
          </cell>
        </row>
        <row r="530">
          <cell r="C530" t="str">
            <v>določenih kategorij prebivalcev</v>
          </cell>
          <cell r="E530" t="str">
            <v xml:space="preserve"> </v>
          </cell>
          <cell r="Q530" t="str">
            <v xml:space="preserve"> </v>
          </cell>
          <cell r="V530" t="str">
            <v xml:space="preserve"> </v>
          </cell>
          <cell r="W530" t="str">
            <v xml:space="preserve"> </v>
          </cell>
          <cell r="X530" t="str">
            <v xml:space="preserve"> </v>
          </cell>
          <cell r="Z530" t="str">
            <v xml:space="preserve"> </v>
          </cell>
        </row>
        <row r="531">
          <cell r="A531">
            <v>411908</v>
          </cell>
          <cell r="C531" t="str">
            <v>Denarne nagrade in priznanja</v>
          </cell>
          <cell r="D531">
            <v>230300.617</v>
          </cell>
          <cell r="E531" t="str">
            <v xml:space="preserve"> </v>
          </cell>
          <cell r="G531">
            <v>100.96683960056656</v>
          </cell>
          <cell r="H531">
            <v>-7.2848121206918677</v>
          </cell>
          <cell r="I531">
            <v>15732.312</v>
          </cell>
          <cell r="J531">
            <v>22129.179</v>
          </cell>
          <cell r="K531">
            <v>17930.155999999999</v>
          </cell>
          <cell r="N531">
            <v>16424.314000000002</v>
          </cell>
          <cell r="O531">
            <v>16474.387999999999</v>
          </cell>
          <cell r="P531">
            <v>20037.18</v>
          </cell>
          <cell r="Q531">
            <v>108727.52899999998</v>
          </cell>
          <cell r="R531">
            <v>16381.268</v>
          </cell>
          <cell r="S531">
            <v>16205.853999999999</v>
          </cell>
          <cell r="T531">
            <v>16336.675999999999</v>
          </cell>
          <cell r="U531">
            <v>21106.121000000003</v>
          </cell>
          <cell r="V531">
            <v>21122</v>
          </cell>
          <cell r="W531">
            <v>21500</v>
          </cell>
          <cell r="X531">
            <v>0</v>
          </cell>
          <cell r="Y531">
            <v>221379.448</v>
          </cell>
          <cell r="Z531" t="str">
            <v xml:space="preserve"> </v>
          </cell>
          <cell r="AA531">
            <v>96.126293921305475</v>
          </cell>
          <cell r="AB531">
            <v>-10.829040889327018</v>
          </cell>
        </row>
        <row r="532">
          <cell r="A532">
            <v>411909</v>
          </cell>
          <cell r="C532" t="str">
            <v>Regresiranje oskrbe v domovih</v>
          </cell>
          <cell r="D532">
            <v>0</v>
          </cell>
          <cell r="E532" t="str">
            <v xml:space="preserve"> </v>
          </cell>
          <cell r="G532" t="str">
            <v>…</v>
          </cell>
          <cell r="H532" t="str">
            <v>…</v>
          </cell>
          <cell r="I532">
            <v>0</v>
          </cell>
          <cell r="J532">
            <v>0</v>
          </cell>
          <cell r="K532">
            <v>0</v>
          </cell>
          <cell r="N532">
            <v>0</v>
          </cell>
          <cell r="O532">
            <v>0</v>
          </cell>
          <cell r="P532">
            <v>0</v>
          </cell>
          <cell r="Q532">
            <v>0</v>
          </cell>
          <cell r="R532">
            <v>0</v>
          </cell>
          <cell r="S532">
            <v>0</v>
          </cell>
          <cell r="T532">
            <v>0</v>
          </cell>
          <cell r="U532">
            <v>0</v>
          </cell>
          <cell r="V532">
            <v>0</v>
          </cell>
          <cell r="W532">
            <v>0</v>
          </cell>
          <cell r="X532">
            <v>0</v>
          </cell>
          <cell r="Y532">
            <v>0</v>
          </cell>
          <cell r="Z532" t="str">
            <v xml:space="preserve"> </v>
          </cell>
          <cell r="AA532" t="e">
            <v>#DIV/0!</v>
          </cell>
          <cell r="AB532" t="e">
            <v>#DIV/0!</v>
          </cell>
        </row>
        <row r="533">
          <cell r="A533">
            <v>411920</v>
          </cell>
          <cell r="C533" t="str">
            <v>Subvencioniranje stanarin</v>
          </cell>
          <cell r="D533">
            <v>132876</v>
          </cell>
          <cell r="G533" t="str">
            <v>…</v>
          </cell>
          <cell r="H533" t="str">
            <v>…</v>
          </cell>
          <cell r="I533">
            <v>0</v>
          </cell>
          <cell r="J533">
            <v>13905</v>
          </cell>
          <cell r="K533">
            <v>13950</v>
          </cell>
          <cell r="N533">
            <v>13752</v>
          </cell>
          <cell r="O533">
            <v>13950</v>
          </cell>
          <cell r="P533">
            <v>13950</v>
          </cell>
          <cell r="Q533">
            <v>69507</v>
          </cell>
          <cell r="R533">
            <v>12357</v>
          </cell>
          <cell r="S533">
            <v>1773</v>
          </cell>
          <cell r="T533">
            <v>0</v>
          </cell>
          <cell r="U533">
            <v>0</v>
          </cell>
          <cell r="V533">
            <v>29225</v>
          </cell>
          <cell r="W533">
            <v>0</v>
          </cell>
          <cell r="X533">
            <v>15000</v>
          </cell>
          <cell r="Y533">
            <v>127862</v>
          </cell>
          <cell r="AA533">
            <v>96.226557090821515</v>
          </cell>
          <cell r="AB533">
            <v>-10.736032383282449</v>
          </cell>
        </row>
        <row r="534">
          <cell r="A534">
            <v>411999</v>
          </cell>
          <cell r="C534" t="str">
            <v>Drugi transferi posameznikom in gospodinjstvom</v>
          </cell>
          <cell r="D534">
            <v>1132741.4994100002</v>
          </cell>
          <cell r="E534" t="str">
            <v xml:space="preserve"> </v>
          </cell>
          <cell r="G534">
            <v>103.7764076864111</v>
          </cell>
          <cell r="H534">
            <v>-4.7048597920926483</v>
          </cell>
          <cell r="I534">
            <v>28508.402999999998</v>
          </cell>
          <cell r="J534">
            <v>55721.732170000003</v>
          </cell>
          <cell r="K534">
            <v>94798.553690000001</v>
          </cell>
          <cell r="N534">
            <v>60309.321129999997</v>
          </cell>
          <cell r="O534">
            <v>161217.38362000001</v>
          </cell>
          <cell r="P534">
            <v>100805.77224000001</v>
          </cell>
          <cell r="Q534">
            <v>501361.16585000005</v>
          </cell>
          <cell r="R534">
            <v>75481.039380000002</v>
          </cell>
          <cell r="S534">
            <v>88632.304359999995</v>
          </cell>
          <cell r="T534">
            <v>101424.10575999999</v>
          </cell>
          <cell r="U534">
            <v>114552.67769</v>
          </cell>
          <cell r="V534">
            <v>112500</v>
          </cell>
          <cell r="W534">
            <v>50000</v>
          </cell>
          <cell r="X534">
            <v>70000</v>
          </cell>
          <cell r="Y534">
            <v>1113951.2930399999</v>
          </cell>
          <cell r="Z534" t="str">
            <v xml:space="preserve"> </v>
          </cell>
          <cell r="AA534">
            <v>98.341174365043798</v>
          </cell>
          <cell r="AB534">
            <v>-8.7744208116476727</v>
          </cell>
        </row>
        <row r="535">
          <cell r="Q535" t="str">
            <v xml:space="preserve"> </v>
          </cell>
        </row>
        <row r="536">
          <cell r="A536">
            <v>412</v>
          </cell>
          <cell r="C536" t="str">
            <v>TRANSFERI NEPROFITNIM ORGANIZACIJAM IN USTANOVAM</v>
          </cell>
          <cell r="D536">
            <v>6270228.2739400007</v>
          </cell>
          <cell r="E536">
            <v>7077992</v>
          </cell>
          <cell r="F536">
            <v>-807763.72605999932</v>
          </cell>
          <cell r="G536">
            <v>105.28907901414534</v>
          </cell>
          <cell r="H536">
            <v>-3.3158135774606592</v>
          </cell>
          <cell r="I536">
            <v>62551.254740000004</v>
          </cell>
          <cell r="J536">
            <v>141976.23521999997</v>
          </cell>
          <cell r="K536">
            <v>401821.19376000005</v>
          </cell>
          <cell r="L536">
            <v>606348.68372000009</v>
          </cell>
          <cell r="N536">
            <v>379759.31319999998</v>
          </cell>
          <cell r="O536">
            <v>441809.12563000002</v>
          </cell>
          <cell r="P536">
            <v>751636.55343999981</v>
          </cell>
          <cell r="Q536">
            <v>2179553.6759899999</v>
          </cell>
          <cell r="R536">
            <v>587375.1651499999</v>
          </cell>
          <cell r="S536">
            <v>707324.19673000008</v>
          </cell>
          <cell r="T536">
            <v>388066.84282999998</v>
          </cell>
          <cell r="U536">
            <v>660498.12623000017</v>
          </cell>
          <cell r="V536">
            <v>383000</v>
          </cell>
          <cell r="W536">
            <v>500000</v>
          </cell>
          <cell r="X536">
            <v>500000</v>
          </cell>
          <cell r="Y536">
            <v>5905818.0069300001</v>
          </cell>
          <cell r="Z536" t="str">
            <v xml:space="preserve"> </v>
          </cell>
          <cell r="AA536">
            <v>94.188245609421529</v>
          </cell>
          <cell r="AB536">
            <v>-12.626859360462404</v>
          </cell>
        </row>
        <row r="537">
          <cell r="C537" t="str">
            <v xml:space="preserve">                                 - dinamizirani sprejeti proračun</v>
          </cell>
          <cell r="D537">
            <v>1984928</v>
          </cell>
          <cell r="I537">
            <v>62551</v>
          </cell>
          <cell r="J537">
            <v>62551</v>
          </cell>
          <cell r="K537">
            <v>62551</v>
          </cell>
          <cell r="N537">
            <v>62551</v>
          </cell>
          <cell r="O537">
            <v>62551</v>
          </cell>
          <cell r="P537">
            <v>62551</v>
          </cell>
          <cell r="Q537">
            <v>375306</v>
          </cell>
          <cell r="R537">
            <v>62551</v>
          </cell>
          <cell r="S537">
            <v>62551</v>
          </cell>
          <cell r="T537">
            <v>62551</v>
          </cell>
          <cell r="U537">
            <v>62551</v>
          </cell>
          <cell r="V537">
            <v>771024</v>
          </cell>
          <cell r="W537">
            <v>914787</v>
          </cell>
          <cell r="X537">
            <v>382080</v>
          </cell>
          <cell r="Y537">
            <v>2693401</v>
          </cell>
        </row>
        <row r="538">
          <cell r="C538" t="str">
            <v xml:space="preserve"> </v>
          </cell>
        </row>
        <row r="539">
          <cell r="A539">
            <v>4120</v>
          </cell>
          <cell r="C539" t="str">
            <v>Tekoči transferi neprofitnim organizac. in ustanovam</v>
          </cell>
          <cell r="D539">
            <v>6270228.2739400007</v>
          </cell>
          <cell r="E539">
            <v>7077992</v>
          </cell>
          <cell r="F539">
            <v>-807763.72605999932</v>
          </cell>
          <cell r="G539">
            <v>105.28907901414534</v>
          </cell>
          <cell r="H539">
            <v>-3.3158135774606592</v>
          </cell>
          <cell r="I539">
            <v>62551.254740000004</v>
          </cell>
          <cell r="J539">
            <v>141976.23521999997</v>
          </cell>
          <cell r="K539">
            <v>401821.19376000005</v>
          </cell>
          <cell r="L539">
            <v>606348.68372000009</v>
          </cell>
          <cell r="N539">
            <v>379759.31319999998</v>
          </cell>
          <cell r="O539">
            <v>441809.12563000002</v>
          </cell>
          <cell r="P539">
            <v>751636.55343999981</v>
          </cell>
          <cell r="Q539">
            <v>2179553.6759899999</v>
          </cell>
          <cell r="R539">
            <v>587375.1651499999</v>
          </cell>
          <cell r="S539">
            <v>707324.19673000008</v>
          </cell>
          <cell r="T539">
            <v>388066.84282999998</v>
          </cell>
          <cell r="U539">
            <v>660498.12623000017</v>
          </cell>
          <cell r="V539">
            <v>383000</v>
          </cell>
          <cell r="W539">
            <v>500000</v>
          </cell>
          <cell r="X539">
            <v>600000</v>
          </cell>
          <cell r="Y539">
            <v>6005818.0069300001</v>
          </cell>
          <cell r="Z539" t="str">
            <v xml:space="preserve"> </v>
          </cell>
          <cell r="AA539">
            <v>95.783083877361705</v>
          </cell>
          <cell r="AB539">
            <v>-11.147417553467804</v>
          </cell>
        </row>
        <row r="540">
          <cell r="C540" t="str">
            <v xml:space="preserve"> </v>
          </cell>
          <cell r="Q540" t="str">
            <v xml:space="preserve"> </v>
          </cell>
        </row>
        <row r="541">
          <cell r="A541">
            <v>413</v>
          </cell>
          <cell r="C541" t="str">
            <v xml:space="preserve">DRUGI TEKOČI DOMAČI TRANSFERI </v>
          </cell>
          <cell r="D541">
            <v>401574211.34972</v>
          </cell>
          <cell r="E541">
            <v>393040547</v>
          </cell>
          <cell r="F541">
            <v>8533664.3497200012</v>
          </cell>
          <cell r="G541">
            <v>107.95140714746687</v>
          </cell>
          <cell r="H541">
            <v>-0.87106781683483803</v>
          </cell>
          <cell r="I541">
            <v>40040726.037249997</v>
          </cell>
          <cell r="J541">
            <v>33235029.169440001</v>
          </cell>
          <cell r="K541">
            <v>33066151.13837</v>
          </cell>
          <cell r="L541">
            <v>106341906.34505999</v>
          </cell>
          <cell r="N541">
            <v>37479951.194219992</v>
          </cell>
          <cell r="O541">
            <v>32004274.144620001</v>
          </cell>
          <cell r="P541">
            <v>49471168.912179999</v>
          </cell>
          <cell r="Q541">
            <v>225297300.59608001</v>
          </cell>
          <cell r="R541">
            <v>33468048.265919998</v>
          </cell>
          <cell r="S541">
            <v>35414074.690970004</v>
          </cell>
          <cell r="T541">
            <v>33378328.613159999</v>
          </cell>
          <cell r="U541">
            <v>23388877.30559</v>
          </cell>
          <cell r="V541">
            <v>24868846</v>
          </cell>
          <cell r="W541">
            <v>20665349</v>
          </cell>
          <cell r="X541">
            <v>2850000</v>
          </cell>
          <cell r="Y541">
            <v>399330824.47171998</v>
          </cell>
          <cell r="Z541" t="e">
            <v>#VALUE!</v>
          </cell>
          <cell r="AA541">
            <v>99.441351856121472</v>
          </cell>
          <cell r="AB541">
            <v>-7.7538479998873129</v>
          </cell>
        </row>
        <row r="542">
          <cell r="C542" t="str">
            <v xml:space="preserve">                                 - dinamizirani sprejeti proračun</v>
          </cell>
          <cell r="D542">
            <v>462023466</v>
          </cell>
          <cell r="I542">
            <v>40041223</v>
          </cell>
          <cell r="J542">
            <v>40041223</v>
          </cell>
          <cell r="K542">
            <v>40041223</v>
          </cell>
          <cell r="N542">
            <v>40041223</v>
          </cell>
          <cell r="O542">
            <v>40041223</v>
          </cell>
          <cell r="P542">
            <v>40041223</v>
          </cell>
          <cell r="Q542">
            <v>240247338</v>
          </cell>
          <cell r="R542">
            <v>40041223</v>
          </cell>
          <cell r="S542">
            <v>40041223</v>
          </cell>
          <cell r="T542">
            <v>40041223</v>
          </cell>
          <cell r="U542">
            <v>40041223</v>
          </cell>
          <cell r="V542">
            <v>24568963</v>
          </cell>
          <cell r="W542">
            <v>20928043</v>
          </cell>
          <cell r="X542">
            <v>641970</v>
          </cell>
          <cell r="Y542">
            <v>446551206</v>
          </cell>
        </row>
        <row r="543">
          <cell r="D543" t="str">
            <v xml:space="preserve"> </v>
          </cell>
          <cell r="Q543" t="str">
            <v xml:space="preserve"> </v>
          </cell>
          <cell r="Y543" t="str">
            <v xml:space="preserve"> </v>
          </cell>
        </row>
        <row r="544">
          <cell r="A544">
            <v>4130</v>
          </cell>
          <cell r="C544" t="str">
            <v>Tekoči transferi drugim ravnem države</v>
          </cell>
          <cell r="D544">
            <v>32711726.467999998</v>
          </cell>
          <cell r="E544">
            <v>31917393</v>
          </cell>
          <cell r="F544">
            <v>794333.46799999848</v>
          </cell>
          <cell r="G544">
            <v>103.60410460241248</v>
          </cell>
          <cell r="H544">
            <v>-4.8630811731749475</v>
          </cell>
          <cell r="I544">
            <v>2491000</v>
          </cell>
          <cell r="J544">
            <v>2493995</v>
          </cell>
          <cell r="K544">
            <v>2349394</v>
          </cell>
          <cell r="L544">
            <v>7334389</v>
          </cell>
          <cell r="N544">
            <v>4807232.8600000003</v>
          </cell>
          <cell r="O544">
            <v>2465154</v>
          </cell>
          <cell r="P544">
            <v>2459434.5699999998</v>
          </cell>
          <cell r="Q544">
            <v>17066210.43</v>
          </cell>
          <cell r="R544">
            <v>2493135</v>
          </cell>
          <cell r="S544">
            <v>2519933.3969999999</v>
          </cell>
          <cell r="T544">
            <v>2626478</v>
          </cell>
          <cell r="U544">
            <v>2586724.6409999998</v>
          </cell>
          <cell r="V544">
            <v>2572927</v>
          </cell>
          <cell r="W544">
            <v>2565000</v>
          </cell>
          <cell r="X544">
            <v>600000</v>
          </cell>
          <cell r="Y544">
            <v>33030408.467999998</v>
          </cell>
          <cell r="Z544" t="str">
            <v xml:space="preserve"> </v>
          </cell>
          <cell r="AA544">
            <v>100.97421333084253</v>
          </cell>
          <cell r="AB544">
            <v>-6.3318985799234326</v>
          </cell>
        </row>
        <row r="545">
          <cell r="C545" t="str">
            <v xml:space="preserve">                                 - dinamizirani sprejeti proračun</v>
          </cell>
          <cell r="D545">
            <v>30911507</v>
          </cell>
          <cell r="I545">
            <v>2491000</v>
          </cell>
          <cell r="J545">
            <v>2491000</v>
          </cell>
          <cell r="K545">
            <v>2491000</v>
          </cell>
          <cell r="N545">
            <v>2491000</v>
          </cell>
          <cell r="O545">
            <v>2491000</v>
          </cell>
          <cell r="P545">
            <v>2491000</v>
          </cell>
          <cell r="Q545">
            <v>14946000</v>
          </cell>
          <cell r="R545">
            <v>2491000</v>
          </cell>
          <cell r="S545">
            <v>2491000</v>
          </cell>
          <cell r="T545">
            <v>2491000</v>
          </cell>
          <cell r="U545">
            <v>2491000</v>
          </cell>
          <cell r="V545">
            <v>2674841</v>
          </cell>
          <cell r="W545">
            <v>3510507</v>
          </cell>
          <cell r="X545">
            <v>0</v>
          </cell>
          <cell r="Y545">
            <v>31095348</v>
          </cell>
        </row>
        <row r="546">
          <cell r="A546">
            <v>413000</v>
          </cell>
          <cell r="C546" t="str">
            <v>Dopolnilna sredstva občinam</v>
          </cell>
          <cell r="D546">
            <v>32326116.939999998</v>
          </cell>
          <cell r="E546" t="str">
            <v xml:space="preserve"> </v>
          </cell>
          <cell r="G546" t="str">
            <v xml:space="preserve"> </v>
          </cell>
          <cell r="H546" t="str">
            <v xml:space="preserve"> </v>
          </cell>
          <cell r="I546">
            <v>2491000</v>
          </cell>
          <cell r="J546">
            <v>2493995</v>
          </cell>
          <cell r="K546">
            <v>2349394</v>
          </cell>
          <cell r="N546">
            <v>4807232.8600000003</v>
          </cell>
          <cell r="O546">
            <v>2465154</v>
          </cell>
          <cell r="P546">
            <v>2456834.5699999998</v>
          </cell>
          <cell r="Q546">
            <v>17063610.43</v>
          </cell>
          <cell r="R546">
            <v>2491000</v>
          </cell>
          <cell r="S546">
            <v>2493633.5099999998</v>
          </cell>
          <cell r="T546">
            <v>2603100</v>
          </cell>
          <cell r="U546">
            <v>2527510</v>
          </cell>
          <cell r="V546">
            <v>2532390</v>
          </cell>
          <cell r="W546" t="str">
            <v xml:space="preserve"> </v>
          </cell>
          <cell r="X546" t="str">
            <v xml:space="preserve"> </v>
          </cell>
          <cell r="Z546" t="str">
            <v xml:space="preserve"> </v>
          </cell>
          <cell r="AA546" t="str">
            <v xml:space="preserve"> </v>
          </cell>
          <cell r="AB546" t="str">
            <v xml:space="preserve"> </v>
          </cell>
        </row>
        <row r="547">
          <cell r="A547">
            <v>413001</v>
          </cell>
          <cell r="C547" t="str">
            <v>Sredstva za celostni razvoj podeželja in obnovo vasi</v>
          </cell>
          <cell r="D547">
            <v>68287.5</v>
          </cell>
          <cell r="E547" t="str">
            <v xml:space="preserve"> </v>
          </cell>
          <cell r="G547" t="str">
            <v xml:space="preserve"> </v>
          </cell>
          <cell r="H547" t="str">
            <v xml:space="preserve"> </v>
          </cell>
          <cell r="I547">
            <v>0</v>
          </cell>
          <cell r="J547">
            <v>0</v>
          </cell>
          <cell r="K547">
            <v>0</v>
          </cell>
          <cell r="N547">
            <v>0</v>
          </cell>
          <cell r="O547">
            <v>0</v>
          </cell>
          <cell r="P547">
            <v>500</v>
          </cell>
          <cell r="Q547">
            <v>500</v>
          </cell>
          <cell r="R547">
            <v>0</v>
          </cell>
          <cell r="S547">
            <v>0</v>
          </cell>
          <cell r="T547">
            <v>6589.5</v>
          </cell>
          <cell r="U547">
            <v>0</v>
          </cell>
          <cell r="V547">
            <v>0</v>
          </cell>
          <cell r="W547" t="str">
            <v xml:space="preserve"> </v>
          </cell>
          <cell r="X547" t="str">
            <v xml:space="preserve"> </v>
          </cell>
          <cell r="Z547" t="str">
            <v xml:space="preserve"> </v>
          </cell>
          <cell r="AA547" t="str">
            <v xml:space="preserve"> </v>
          </cell>
          <cell r="AB547" t="str">
            <v xml:space="preserve"> </v>
          </cell>
        </row>
        <row r="548">
          <cell r="A548">
            <v>413002</v>
          </cell>
          <cell r="C548" t="str">
            <v>Sredstva za demografsko ogrožena območja</v>
          </cell>
          <cell r="D548">
            <v>8800</v>
          </cell>
          <cell r="E548" t="str">
            <v xml:space="preserve"> </v>
          </cell>
          <cell r="G548" t="str">
            <v xml:space="preserve"> </v>
          </cell>
          <cell r="H548" t="str">
            <v xml:space="preserve"> </v>
          </cell>
          <cell r="I548">
            <v>0</v>
          </cell>
          <cell r="J548">
            <v>0</v>
          </cell>
          <cell r="K548">
            <v>0</v>
          </cell>
          <cell r="N548">
            <v>0</v>
          </cell>
          <cell r="O548">
            <v>0</v>
          </cell>
          <cell r="P548">
            <v>0</v>
          </cell>
          <cell r="Q548">
            <v>0</v>
          </cell>
          <cell r="R548">
            <v>0</v>
          </cell>
          <cell r="S548">
            <v>0</v>
          </cell>
          <cell r="T548">
            <v>0</v>
          </cell>
          <cell r="U548">
            <v>0</v>
          </cell>
          <cell r="V548">
            <v>0</v>
          </cell>
          <cell r="W548" t="str">
            <v xml:space="preserve"> </v>
          </cell>
          <cell r="X548" t="str">
            <v xml:space="preserve"> </v>
          </cell>
          <cell r="Z548" t="str">
            <v xml:space="preserve"> </v>
          </cell>
          <cell r="AA548" t="str">
            <v xml:space="preserve"> </v>
          </cell>
          <cell r="AB548" t="str">
            <v xml:space="preserve"> </v>
          </cell>
        </row>
        <row r="549">
          <cell r="A549">
            <v>413099</v>
          </cell>
          <cell r="C549" t="str">
            <v>Drugi tekoči transferi občinam</v>
          </cell>
          <cell r="D549">
            <v>308522.02799999999</v>
          </cell>
          <cell r="E549" t="str">
            <v xml:space="preserve"> </v>
          </cell>
          <cell r="G549" t="str">
            <v xml:space="preserve"> </v>
          </cell>
          <cell r="H549" t="str">
            <v xml:space="preserve"> </v>
          </cell>
          <cell r="I549">
            <v>0</v>
          </cell>
          <cell r="J549">
            <v>0</v>
          </cell>
          <cell r="K549">
            <v>0</v>
          </cell>
          <cell r="N549">
            <v>0</v>
          </cell>
          <cell r="O549">
            <v>0</v>
          </cell>
          <cell r="P549">
            <v>2100</v>
          </cell>
          <cell r="Q549">
            <v>2100</v>
          </cell>
          <cell r="R549">
            <v>2135</v>
          </cell>
          <cell r="S549">
            <v>26299.887000000002</v>
          </cell>
          <cell r="T549">
            <v>16788.5</v>
          </cell>
          <cell r="U549">
            <v>59214.641000000003</v>
          </cell>
          <cell r="V549">
            <v>40537</v>
          </cell>
          <cell r="W549" t="str">
            <v xml:space="preserve"> </v>
          </cell>
          <cell r="X549" t="str">
            <v xml:space="preserve"> </v>
          </cell>
          <cell r="Z549" t="str">
            <v xml:space="preserve"> </v>
          </cell>
          <cell r="AA549" t="str">
            <v xml:space="preserve"> </v>
          </cell>
          <cell r="AB549" t="str">
            <v xml:space="preserve"> </v>
          </cell>
        </row>
        <row r="550">
          <cell r="D550" t="str">
            <v xml:space="preserve"> </v>
          </cell>
          <cell r="Q550" t="str">
            <v xml:space="preserve"> </v>
          </cell>
          <cell r="Y550" t="str">
            <v xml:space="preserve"> </v>
          </cell>
        </row>
        <row r="551">
          <cell r="A551">
            <v>4131</v>
          </cell>
          <cell r="C551" t="str">
            <v>Tekoči transferi v sklade socialnega zavarovanja</v>
          </cell>
          <cell r="D551">
            <v>153876076.50099999</v>
          </cell>
          <cell r="E551">
            <v>153876076</v>
          </cell>
          <cell r="F551">
            <v>0.50099998712539673</v>
          </cell>
          <cell r="G551">
            <v>102.80024677419561</v>
          </cell>
          <cell r="H551">
            <v>-5.6012426315926547</v>
          </cell>
          <cell r="I551">
            <v>24402079.704999998</v>
          </cell>
          <cell r="J551">
            <v>15231504.328</v>
          </cell>
          <cell r="K551">
            <v>12890689.978</v>
          </cell>
          <cell r="L551">
            <v>52524274.011</v>
          </cell>
          <cell r="N551">
            <v>15316672.017000001</v>
          </cell>
          <cell r="O551">
            <v>12227338.978</v>
          </cell>
          <cell r="P551">
            <v>24243087.265000001</v>
          </cell>
          <cell r="Q551">
            <v>104311372.271</v>
          </cell>
          <cell r="R551">
            <v>13729064.179</v>
          </cell>
          <cell r="S551">
            <v>14863252.328</v>
          </cell>
          <cell r="T551">
            <v>14078028.222999999</v>
          </cell>
          <cell r="U551">
            <v>3073971.571</v>
          </cell>
          <cell r="V551">
            <v>3807488</v>
          </cell>
          <cell r="W551">
            <v>12899</v>
          </cell>
          <cell r="X551">
            <v>0</v>
          </cell>
          <cell r="Y551">
            <v>153876075.572</v>
          </cell>
          <cell r="Z551" t="str">
            <v xml:space="preserve"> </v>
          </cell>
          <cell r="AA551">
            <v>99.999999396267441</v>
          </cell>
          <cell r="AB551">
            <v>-7.2356220813845624</v>
          </cell>
        </row>
        <row r="552">
          <cell r="C552" t="str">
            <v xml:space="preserve">                                 - dinamizirani sprejeti proračun</v>
          </cell>
          <cell r="D552">
            <v>272062384</v>
          </cell>
          <cell r="E552" t="str">
            <v xml:space="preserve"> </v>
          </cell>
          <cell r="I552">
            <v>24402080</v>
          </cell>
          <cell r="J552">
            <v>24402080</v>
          </cell>
          <cell r="K552">
            <v>24402080</v>
          </cell>
          <cell r="N552">
            <v>24402080</v>
          </cell>
          <cell r="O552">
            <v>24402080</v>
          </cell>
          <cell r="P552">
            <v>24402080</v>
          </cell>
          <cell r="Q552">
            <v>146412480</v>
          </cell>
          <cell r="R552">
            <v>24402080</v>
          </cell>
          <cell r="S552">
            <v>24402080</v>
          </cell>
          <cell r="T552">
            <v>24402080</v>
          </cell>
          <cell r="U552">
            <v>24402080</v>
          </cell>
          <cell r="V552">
            <v>3646192</v>
          </cell>
          <cell r="W552">
            <v>3639504</v>
          </cell>
          <cell r="X552">
            <v>0</v>
          </cell>
          <cell r="Y552">
            <v>251306496</v>
          </cell>
          <cell r="Z552" t="str">
            <v xml:space="preserve"> </v>
          </cell>
        </row>
        <row r="553">
          <cell r="A553">
            <v>413100</v>
          </cell>
          <cell r="C553" t="str">
            <v>Tekoči transferi sredstev  v ZPIZ</v>
          </cell>
          <cell r="D553">
            <v>43502900</v>
          </cell>
          <cell r="E553">
            <v>43502900</v>
          </cell>
          <cell r="F553">
            <v>0</v>
          </cell>
          <cell r="G553">
            <v>108.59117907134981</v>
          </cell>
          <cell r="H553">
            <v>-0.28358211997262117</v>
          </cell>
          <cell r="I553">
            <v>2694866</v>
          </cell>
          <cell r="J553">
            <v>2694866</v>
          </cell>
          <cell r="K553">
            <v>2694866</v>
          </cell>
          <cell r="L553">
            <v>8084598</v>
          </cell>
          <cell r="N553">
            <v>2694866</v>
          </cell>
          <cell r="O553">
            <v>2882443.156</v>
          </cell>
          <cell r="P553">
            <v>2697732.105</v>
          </cell>
          <cell r="Q553">
            <v>16359639.261</v>
          </cell>
          <cell r="R553">
            <v>2694866</v>
          </cell>
          <cell r="S553">
            <v>11127073.033</v>
          </cell>
          <cell r="T553">
            <v>7000000</v>
          </cell>
          <cell r="U553">
            <v>2800000</v>
          </cell>
          <cell r="V553">
            <v>3521322</v>
          </cell>
          <cell r="W553">
            <v>0</v>
          </cell>
          <cell r="X553">
            <v>0</v>
          </cell>
          <cell r="Y553">
            <v>43502900.294</v>
          </cell>
          <cell r="Z553" t="str">
            <v xml:space="preserve"> </v>
          </cell>
          <cell r="AA553">
            <v>100.00000067581702</v>
          </cell>
          <cell r="AB553">
            <v>-7.2356208944183464</v>
          </cell>
        </row>
        <row r="554">
          <cell r="A554">
            <v>413101</v>
          </cell>
          <cell r="C554" t="str">
            <v>Dodatni transferi sredstev v ZPIZ</v>
          </cell>
          <cell r="D554">
            <v>110117250</v>
          </cell>
          <cell r="E554">
            <v>110117250</v>
          </cell>
          <cell r="F554">
            <v>0</v>
          </cell>
          <cell r="G554">
            <v>100.58776620524728</v>
          </cell>
          <cell r="H554">
            <v>-7.6329052293413469</v>
          </cell>
          <cell r="I554">
            <v>21686264</v>
          </cell>
          <cell r="J554">
            <v>12509000</v>
          </cell>
          <cell r="K554">
            <v>10175000</v>
          </cell>
          <cell r="L554">
            <v>44370264</v>
          </cell>
          <cell r="N554">
            <v>12601000</v>
          </cell>
          <cell r="O554">
            <v>9324000</v>
          </cell>
          <cell r="P554">
            <v>21524000</v>
          </cell>
          <cell r="Q554">
            <v>87819264</v>
          </cell>
          <cell r="R554">
            <v>11012000</v>
          </cell>
          <cell r="S554">
            <v>3714000</v>
          </cell>
          <cell r="T554">
            <v>7056000</v>
          </cell>
          <cell r="U554">
            <v>252000</v>
          </cell>
          <cell r="V554">
            <v>263986</v>
          </cell>
          <cell r="W554">
            <v>0</v>
          </cell>
          <cell r="X554">
            <v>0</v>
          </cell>
          <cell r="Y554">
            <v>110117250</v>
          </cell>
          <cell r="Z554" t="str">
            <v xml:space="preserve"> </v>
          </cell>
          <cell r="AA554">
            <v>100</v>
          </cell>
          <cell r="AB554">
            <v>-7.2356215213358013</v>
          </cell>
        </row>
        <row r="555">
          <cell r="C555" t="str">
            <v>v tem: dodatek za rekreacijo upokojencev</v>
          </cell>
          <cell r="I555">
            <v>2491000</v>
          </cell>
          <cell r="J555">
            <v>2491000</v>
          </cell>
          <cell r="K555">
            <v>2491000</v>
          </cell>
          <cell r="N555">
            <v>2491000</v>
          </cell>
          <cell r="O555">
            <v>2491000</v>
          </cell>
          <cell r="P555">
            <v>2491000</v>
          </cell>
          <cell r="Q555">
            <v>14946000</v>
          </cell>
          <cell r="R555">
            <v>2491000</v>
          </cell>
          <cell r="S555">
            <v>2491000</v>
          </cell>
          <cell r="T555">
            <v>2491000</v>
          </cell>
          <cell r="U555">
            <v>2491000</v>
          </cell>
        </row>
        <row r="556">
          <cell r="A556">
            <v>413199</v>
          </cell>
          <cell r="C556" t="str">
            <v>Drugi tekoči transferi v sklade socialn.zavarovanja</v>
          </cell>
          <cell r="D556">
            <v>255926.50099999999</v>
          </cell>
          <cell r="E556">
            <v>255926</v>
          </cell>
          <cell r="F556">
            <v>0.50099999998928979</v>
          </cell>
          <cell r="G556">
            <v>171.11149510821565</v>
          </cell>
          <cell r="H556">
            <v>57.12717640791152</v>
          </cell>
          <cell r="I556">
            <v>20949.705000000002</v>
          </cell>
          <cell r="J556">
            <v>27638.328000000001</v>
          </cell>
          <cell r="K556">
            <v>20823.977999999999</v>
          </cell>
          <cell r="L556">
            <v>69412.010999999999</v>
          </cell>
          <cell r="N556">
            <v>20806.017</v>
          </cell>
          <cell r="O556">
            <v>20895.822</v>
          </cell>
          <cell r="P556">
            <v>21355.16</v>
          </cell>
          <cell r="Q556">
            <v>132469.01</v>
          </cell>
          <cell r="R556">
            <v>22198.179</v>
          </cell>
          <cell r="S556">
            <v>22179.294999999998</v>
          </cell>
          <cell r="T556">
            <v>22028.223000000002</v>
          </cell>
          <cell r="U556">
            <v>21971.571</v>
          </cell>
          <cell r="V556">
            <v>22180</v>
          </cell>
          <cell r="W556">
            <v>12899</v>
          </cell>
          <cell r="X556">
            <v>0</v>
          </cell>
          <cell r="Y556">
            <v>255925.27799999999</v>
          </cell>
          <cell r="Z556" t="str">
            <v xml:space="preserve"> </v>
          </cell>
          <cell r="AA556">
            <v>99.999522128425454</v>
          </cell>
          <cell r="AB556">
            <v>-7.2360648159318544</v>
          </cell>
        </row>
        <row r="557">
          <cell r="D557" t="str">
            <v xml:space="preserve"> </v>
          </cell>
          <cell r="Q557" t="str">
            <v xml:space="preserve"> </v>
          </cell>
          <cell r="Y557" t="str">
            <v xml:space="preserve"> </v>
          </cell>
        </row>
        <row r="558">
          <cell r="A558">
            <v>4132</v>
          </cell>
          <cell r="C558" t="str">
            <v>Tekoči transferi v druge javne sklade in agencije</v>
          </cell>
          <cell r="D558">
            <v>1231400.2479599998</v>
          </cell>
          <cell r="E558">
            <v>2839310</v>
          </cell>
          <cell r="F558">
            <v>-1607909.7520400002</v>
          </cell>
          <cell r="G558">
            <v>112.54085490623014</v>
          </cell>
          <cell r="H558">
            <v>3.3433011076493386</v>
          </cell>
          <cell r="I558">
            <v>0</v>
          </cell>
          <cell r="J558">
            <v>6000</v>
          </cell>
          <cell r="K558">
            <v>110231.82246999998</v>
          </cell>
          <cell r="L558">
            <v>116231.82246999998</v>
          </cell>
          <cell r="N558">
            <v>233078.25065999999</v>
          </cell>
          <cell r="O558">
            <v>133266.91224999999</v>
          </cell>
          <cell r="P558">
            <v>69002.625119999997</v>
          </cell>
          <cell r="Q558">
            <v>551579.61049999995</v>
          </cell>
          <cell r="R558">
            <v>63408.629400000005</v>
          </cell>
          <cell r="S558">
            <v>58555.207000000002</v>
          </cell>
          <cell r="T558">
            <v>112969.39016</v>
          </cell>
          <cell r="U558">
            <v>65076.739179999997</v>
          </cell>
          <cell r="V558">
            <v>183431</v>
          </cell>
          <cell r="W558">
            <v>200000</v>
          </cell>
          <cell r="X558">
            <v>450000</v>
          </cell>
          <cell r="Y558">
            <v>1685020.5762399998</v>
          </cell>
          <cell r="Z558" t="str">
            <v xml:space="preserve"> </v>
          </cell>
          <cell r="AA558">
            <v>136.8377648966281</v>
          </cell>
          <cell r="AB558">
            <v>26.936702130452787</v>
          </cell>
        </row>
        <row r="559">
          <cell r="C559" t="str">
            <v xml:space="preserve">                                 - dinamizirani sprejeti proračun</v>
          </cell>
          <cell r="D559">
            <v>100322</v>
          </cell>
          <cell r="I559">
            <v>0</v>
          </cell>
          <cell r="J559">
            <v>0</v>
          </cell>
          <cell r="K559">
            <v>0</v>
          </cell>
          <cell r="N559">
            <v>0</v>
          </cell>
          <cell r="O559">
            <v>0</v>
          </cell>
          <cell r="P559">
            <v>0</v>
          </cell>
          <cell r="Q559">
            <v>0</v>
          </cell>
          <cell r="R559">
            <v>0</v>
          </cell>
          <cell r="S559">
            <v>0</v>
          </cell>
          <cell r="T559">
            <v>0</v>
          </cell>
          <cell r="U559">
            <v>0</v>
          </cell>
          <cell r="V559">
            <v>315961</v>
          </cell>
          <cell r="W559">
            <v>100322</v>
          </cell>
          <cell r="X559">
            <v>0</v>
          </cell>
          <cell r="Y559">
            <v>416283</v>
          </cell>
        </row>
        <row r="560">
          <cell r="D560" t="str">
            <v xml:space="preserve"> </v>
          </cell>
        </row>
        <row r="561">
          <cell r="D561" t="str">
            <v xml:space="preserve"> </v>
          </cell>
          <cell r="Q561" t="str">
            <v xml:space="preserve"> </v>
          </cell>
          <cell r="Y561" t="str">
            <v xml:space="preserve"> </v>
          </cell>
        </row>
        <row r="562">
          <cell r="A562">
            <v>4133</v>
          </cell>
          <cell r="C562" t="str">
            <v>Tekoči transferi v javne zavode in druge izvajalce jav.služb</v>
          </cell>
          <cell r="D562">
            <v>213755008.13275999</v>
          </cell>
          <cell r="E562">
            <v>204407768</v>
          </cell>
          <cell r="F562">
            <v>9347240.1327599883</v>
          </cell>
          <cell r="G562">
            <v>112.71450857477984</v>
          </cell>
          <cell r="H562">
            <v>3.5027626949309649</v>
          </cell>
          <cell r="I562">
            <v>13147646.332250001</v>
          </cell>
          <cell r="J562">
            <v>15503529.84144</v>
          </cell>
          <cell r="K562">
            <v>17715835.337899998</v>
          </cell>
          <cell r="L562">
            <v>46367011.511589997</v>
          </cell>
          <cell r="N562">
            <v>17122968.066559996</v>
          </cell>
          <cell r="O562">
            <v>17178514.254370004</v>
          </cell>
          <cell r="P562">
            <v>22699644.452059999</v>
          </cell>
          <cell r="Q562">
            <v>103368138.28457999</v>
          </cell>
          <cell r="R562">
            <v>17182440.457520001</v>
          </cell>
          <cell r="S562">
            <v>17972333.75897</v>
          </cell>
          <cell r="T562">
            <v>16560853</v>
          </cell>
          <cell r="U562">
            <v>17663104.35441</v>
          </cell>
          <cell r="V562">
            <v>18305000</v>
          </cell>
          <cell r="W562">
            <v>17887450</v>
          </cell>
          <cell r="X562">
            <v>1800000</v>
          </cell>
          <cell r="Y562">
            <v>210739319.85547999</v>
          </cell>
          <cell r="Z562" t="str">
            <v xml:space="preserve"> </v>
          </cell>
          <cell r="AA562">
            <v>98.589184738349147</v>
          </cell>
          <cell r="AB562">
            <v>-8.5443555302883567</v>
          </cell>
        </row>
        <row r="563">
          <cell r="C563" t="str">
            <v xml:space="preserve">                                 - dinamizirani sprejeti proračun</v>
          </cell>
          <cell r="D563">
            <v>158949253</v>
          </cell>
          <cell r="I563">
            <v>13148143</v>
          </cell>
          <cell r="J563">
            <v>13148143</v>
          </cell>
          <cell r="K563">
            <v>13148143</v>
          </cell>
          <cell r="N563">
            <v>13148143</v>
          </cell>
          <cell r="O563">
            <v>13148143</v>
          </cell>
          <cell r="P563">
            <v>13148143</v>
          </cell>
          <cell r="Q563">
            <v>78888858</v>
          </cell>
          <cell r="R563">
            <v>13148143</v>
          </cell>
          <cell r="S563">
            <v>13148143</v>
          </cell>
          <cell r="T563">
            <v>13148143</v>
          </cell>
          <cell r="U563">
            <v>13148143</v>
          </cell>
          <cell r="V563">
            <v>17931969</v>
          </cell>
          <cell r="W563">
            <v>13677710</v>
          </cell>
          <cell r="X563">
            <v>641970</v>
          </cell>
          <cell r="Y563">
            <v>163733079</v>
          </cell>
        </row>
        <row r="564">
          <cell r="E564" t="str">
            <v xml:space="preserve"> </v>
          </cell>
          <cell r="Z564" t="str">
            <v xml:space="preserve"> </v>
          </cell>
        </row>
        <row r="565">
          <cell r="A565">
            <v>413300</v>
          </cell>
          <cell r="C565" t="str">
            <v xml:space="preserve">- Sredstva za plače in druge izdatke zaposlenim v </v>
          </cell>
          <cell r="D565">
            <v>144522205.53161001</v>
          </cell>
          <cell r="G565">
            <v>110.55725201617706</v>
          </cell>
          <cell r="H565">
            <v>1.5218108504839734</v>
          </cell>
          <cell r="I565">
            <v>10005272.68935</v>
          </cell>
          <cell r="J565">
            <v>10757719.581449999</v>
          </cell>
          <cell r="K565">
            <v>11582189.246689998</v>
          </cell>
          <cell r="L565">
            <v>32345181.517489996</v>
          </cell>
          <cell r="N565">
            <v>11579802.033059996</v>
          </cell>
          <cell r="O565">
            <v>11469600.280360002</v>
          </cell>
          <cell r="P565">
            <v>15928816.917579999</v>
          </cell>
          <cell r="Q565">
            <v>71323400.748489991</v>
          </cell>
          <cell r="R565">
            <v>11764533.251639999</v>
          </cell>
          <cell r="S565">
            <v>11835179.110270001</v>
          </cell>
          <cell r="T565">
            <v>11606402</v>
          </cell>
          <cell r="U565">
            <v>12487686</v>
          </cell>
          <cell r="V565">
            <v>12495000</v>
          </cell>
          <cell r="W565">
            <v>12620000</v>
          </cell>
          <cell r="X565">
            <v>0</v>
          </cell>
          <cell r="Y565">
            <v>144132201.11039999</v>
          </cell>
          <cell r="AA565">
            <v>99.730142216017654</v>
          </cell>
          <cell r="AB565">
            <v>-7.4859534174233175</v>
          </cell>
        </row>
        <row r="566">
          <cell r="C566" t="str">
            <v xml:space="preserve">  javnih zavodih in drugih izvajalcih javnih služb</v>
          </cell>
          <cell r="Q566" t="str">
            <v xml:space="preserve"> </v>
          </cell>
        </row>
        <row r="567">
          <cell r="Q567" t="str">
            <v xml:space="preserve"> </v>
          </cell>
        </row>
        <row r="568">
          <cell r="A568">
            <v>413301</v>
          </cell>
          <cell r="C568" t="str">
            <v>- Sredstva za prispevke delodajalca javnim zavodom</v>
          </cell>
          <cell r="D568">
            <v>24381044.866499998</v>
          </cell>
          <cell r="G568">
            <v>121.27601725693644</v>
          </cell>
          <cell r="H568">
            <v>11.364570483871844</v>
          </cell>
          <cell r="I568">
            <v>1759334.8241100006</v>
          </cell>
          <cell r="J568">
            <v>1829689.56134</v>
          </cell>
          <cell r="K568">
            <v>1983070.0677300002</v>
          </cell>
          <cell r="L568">
            <v>5572094.4531800011</v>
          </cell>
          <cell r="N568">
            <v>1981524.6567700002</v>
          </cell>
          <cell r="O568">
            <v>1958135.7056200001</v>
          </cell>
          <cell r="P568">
            <v>1993511.9611500006</v>
          </cell>
          <cell r="Q568">
            <v>11505266.77672</v>
          </cell>
          <cell r="R568">
            <v>2019337.4241300004</v>
          </cell>
          <cell r="S568">
            <v>2106592.6660000002</v>
          </cell>
          <cell r="T568">
            <v>2039635</v>
          </cell>
          <cell r="U568">
            <v>2239993.3544100001</v>
          </cell>
          <cell r="V568">
            <v>2245000</v>
          </cell>
          <cell r="W568">
            <v>2267450</v>
          </cell>
          <cell r="X568">
            <v>0</v>
          </cell>
          <cell r="Y568">
            <v>24423275.22126</v>
          </cell>
          <cell r="AA568">
            <v>100.17320978239957</v>
          </cell>
          <cell r="AB568">
            <v>-7.0749445432285967</v>
          </cell>
        </row>
        <row r="569">
          <cell r="A569" t="str">
            <v xml:space="preserve"> </v>
          </cell>
          <cell r="C569" t="str">
            <v xml:space="preserve">  in drugim izvajalcem javnih služb</v>
          </cell>
          <cell r="Q569" t="str">
            <v xml:space="preserve"> </v>
          </cell>
        </row>
        <row r="570">
          <cell r="A570">
            <v>413302</v>
          </cell>
          <cell r="C570" t="str">
            <v>- Izdatki za blago in storitve  javnim zavodom</v>
          </cell>
          <cell r="D570">
            <v>44851757.734650001</v>
          </cell>
          <cell r="G570">
            <v>115.54522917882062</v>
          </cell>
          <cell r="H570">
            <v>6.1021388235267295</v>
          </cell>
          <cell r="I570">
            <v>1383038.8187899999</v>
          </cell>
          <cell r="J570">
            <v>2916120.6986500002</v>
          </cell>
          <cell r="K570">
            <v>4150576.02348</v>
          </cell>
          <cell r="L570">
            <v>8449735.5409200005</v>
          </cell>
          <cell r="N570">
            <v>3561641.3767299997</v>
          </cell>
          <cell r="O570">
            <v>3750778.2683899999</v>
          </cell>
          <cell r="P570">
            <v>4777315.57333</v>
          </cell>
          <cell r="Q570">
            <v>20539470.759369999</v>
          </cell>
          <cell r="R570">
            <v>3398569.7817500015</v>
          </cell>
          <cell r="S570">
            <v>4030561.9826999991</v>
          </cell>
          <cell r="T570">
            <v>2914816</v>
          </cell>
          <cell r="U570">
            <v>2935425</v>
          </cell>
          <cell r="V570">
            <v>3565000</v>
          </cell>
          <cell r="W570">
            <v>3000000</v>
          </cell>
          <cell r="X570">
            <v>1800000</v>
          </cell>
          <cell r="Y570">
            <v>42183843.523819998</v>
          </cell>
          <cell r="AA570">
            <v>94.051706453482154</v>
          </cell>
          <cell r="AB570">
            <v>-12.753519059849566</v>
          </cell>
        </row>
        <row r="571">
          <cell r="C571" t="str">
            <v xml:space="preserve">  in drugim izvajalcem javnih služb</v>
          </cell>
          <cell r="D571" t="str">
            <v xml:space="preserve"> </v>
          </cell>
          <cell r="Q571" t="str">
            <v xml:space="preserve"> </v>
          </cell>
        </row>
        <row r="572">
          <cell r="Q572" t="str">
            <v xml:space="preserve"> </v>
          </cell>
        </row>
        <row r="573">
          <cell r="A573">
            <v>414</v>
          </cell>
          <cell r="C573" t="str">
            <v>TEKOČI TRANSFERI V TUJINO</v>
          </cell>
          <cell r="D573">
            <v>2312720.3716400005</v>
          </cell>
          <cell r="E573">
            <v>2599018</v>
          </cell>
          <cell r="F573">
            <v>-286297.62835999951</v>
          </cell>
          <cell r="G573">
            <v>97.62840979575131</v>
          </cell>
          <cell r="H573">
            <v>-10.350404227960226</v>
          </cell>
          <cell r="I573">
            <v>8268.5195999999996</v>
          </cell>
          <cell r="J573">
            <v>111921.53532000001</v>
          </cell>
          <cell r="K573">
            <v>206428.37747000001</v>
          </cell>
          <cell r="L573">
            <v>326618.43239000003</v>
          </cell>
          <cell r="N573">
            <v>160700.17897000001</v>
          </cell>
          <cell r="O573">
            <v>127110.23477</v>
          </cell>
          <cell r="P573">
            <v>128818.03867000001</v>
          </cell>
          <cell r="Q573">
            <v>743246.88480000012</v>
          </cell>
          <cell r="R573">
            <v>132838.59896000003</v>
          </cell>
          <cell r="S573">
            <v>172728.98208000002</v>
          </cell>
          <cell r="T573">
            <v>137866.14745000002</v>
          </cell>
          <cell r="U573">
            <v>506572.22105000005</v>
          </cell>
          <cell r="V573">
            <v>357657</v>
          </cell>
          <cell r="W573">
            <v>330000</v>
          </cell>
          <cell r="X573">
            <v>250000</v>
          </cell>
          <cell r="Y573">
            <v>2630909.8343400005</v>
          </cell>
          <cell r="Z573">
            <v>0</v>
          </cell>
          <cell r="AA573">
            <v>113.75823323052086</v>
          </cell>
          <cell r="AB573">
            <v>5.5271180246019043</v>
          </cell>
        </row>
        <row r="574">
          <cell r="C574" t="str">
            <v xml:space="preserve">                                 - dinamizirani sprejeti proračun</v>
          </cell>
          <cell r="D574">
            <v>809554</v>
          </cell>
          <cell r="I574">
            <v>8269</v>
          </cell>
          <cell r="J574">
            <v>8269</v>
          </cell>
          <cell r="K574">
            <v>8269</v>
          </cell>
          <cell r="N574">
            <v>8269</v>
          </cell>
          <cell r="O574">
            <v>8269</v>
          </cell>
          <cell r="P574">
            <v>8269</v>
          </cell>
          <cell r="Q574">
            <v>49614</v>
          </cell>
          <cell r="R574">
            <v>8269</v>
          </cell>
          <cell r="S574">
            <v>8269</v>
          </cell>
          <cell r="T574">
            <v>8269</v>
          </cell>
          <cell r="U574">
            <v>8269</v>
          </cell>
          <cell r="V574">
            <v>181060</v>
          </cell>
          <cell r="W574">
            <v>593138</v>
          </cell>
          <cell r="X574">
            <v>125457</v>
          </cell>
          <cell r="Y574">
            <v>982345</v>
          </cell>
        </row>
        <row r="575">
          <cell r="Q575" t="str">
            <v xml:space="preserve"> </v>
          </cell>
        </row>
        <row r="576">
          <cell r="A576">
            <v>4140</v>
          </cell>
          <cell r="C576" t="str">
            <v>Tekoči transferi mednarodnim institucijam</v>
          </cell>
          <cell r="D576">
            <v>173457.89730999997</v>
          </cell>
          <cell r="E576">
            <v>113871</v>
          </cell>
          <cell r="F576">
            <v>59586.897309999971</v>
          </cell>
          <cell r="G576">
            <v>131.42159053822294</v>
          </cell>
          <cell r="H576">
            <v>20.680983047036676</v>
          </cell>
          <cell r="I576">
            <v>0</v>
          </cell>
          <cell r="J576">
            <v>0</v>
          </cell>
          <cell r="K576">
            <v>32682.643170000003</v>
          </cell>
          <cell r="L576">
            <v>32682.643170000003</v>
          </cell>
          <cell r="N576">
            <v>0</v>
          </cell>
          <cell r="O576">
            <v>6912.3257100000001</v>
          </cell>
          <cell r="P576">
            <v>0</v>
          </cell>
          <cell r="Q576">
            <v>39594.96888</v>
          </cell>
          <cell r="R576">
            <v>0</v>
          </cell>
          <cell r="S576">
            <v>0</v>
          </cell>
          <cell r="T576">
            <v>0</v>
          </cell>
          <cell r="U576">
            <v>106781.44095999999</v>
          </cell>
          <cell r="V576">
            <v>0</v>
          </cell>
          <cell r="W576">
            <v>0</v>
          </cell>
          <cell r="X576">
            <v>0</v>
          </cell>
          <cell r="Y576">
            <v>146376.40983999998</v>
          </cell>
          <cell r="Z576" t="str">
            <v xml:space="preserve"> </v>
          </cell>
          <cell r="AA576">
            <v>84.387284816671922</v>
          </cell>
          <cell r="AB576">
            <v>-21.718659724794136</v>
          </cell>
        </row>
        <row r="577">
          <cell r="A577">
            <v>4141</v>
          </cell>
          <cell r="C577" t="str">
            <v>Tekoči transferi tujim vladam in vladnim institucijam</v>
          </cell>
          <cell r="D577">
            <v>268261.89881000004</v>
          </cell>
          <cell r="E577">
            <v>585000</v>
          </cell>
          <cell r="F577">
            <v>-316738.10118999996</v>
          </cell>
          <cell r="G577" t="str">
            <v>…</v>
          </cell>
          <cell r="H577" t="str">
            <v>…</v>
          </cell>
          <cell r="I577">
            <v>0</v>
          </cell>
          <cell r="J577">
            <v>0</v>
          </cell>
          <cell r="K577">
            <v>0</v>
          </cell>
          <cell r="L577">
            <v>0</v>
          </cell>
          <cell r="N577">
            <v>0</v>
          </cell>
          <cell r="O577">
            <v>0</v>
          </cell>
          <cell r="P577">
            <v>0</v>
          </cell>
          <cell r="Q577">
            <v>0</v>
          </cell>
          <cell r="R577">
            <v>0</v>
          </cell>
          <cell r="S577">
            <v>0</v>
          </cell>
          <cell r="T577">
            <v>0</v>
          </cell>
          <cell r="U577">
            <v>207061.89881000001</v>
          </cell>
          <cell r="V577">
            <v>100000</v>
          </cell>
          <cell r="W577">
            <v>170000</v>
          </cell>
          <cell r="X577">
            <v>100000</v>
          </cell>
          <cell r="Y577">
            <v>577061.89881000004</v>
          </cell>
          <cell r="Z577" t="str">
            <v xml:space="preserve"> </v>
          </cell>
          <cell r="AA577">
            <v>215.11138979103089</v>
          </cell>
          <cell r="AB577">
            <v>99.546743776466514</v>
          </cell>
        </row>
        <row r="578">
          <cell r="A578">
            <v>4142</v>
          </cell>
          <cell r="C578" t="str">
            <v>Tekoči transferi neprofitnim organizacijam v tujini</v>
          </cell>
          <cell r="D578">
            <v>317151.01597000001</v>
          </cell>
          <cell r="E578">
            <v>420779</v>
          </cell>
          <cell r="F578">
            <v>-103627.98402999999</v>
          </cell>
          <cell r="G578">
            <v>70.297609863787912</v>
          </cell>
          <cell r="H578">
            <v>-35.44755751718283</v>
          </cell>
          <cell r="I578">
            <v>0</v>
          </cell>
          <cell r="J578">
            <v>6019.8503499999997</v>
          </cell>
          <cell r="K578">
            <v>10554.39673</v>
          </cell>
          <cell r="L578">
            <v>16574.247080000001</v>
          </cell>
          <cell r="N578">
            <v>13107.170240000001</v>
          </cell>
          <cell r="O578">
            <v>11571.032709999999</v>
          </cell>
          <cell r="P578">
            <v>17407.34042</v>
          </cell>
          <cell r="Q578">
            <v>58659.79045</v>
          </cell>
          <cell r="R578">
            <v>28656.06422</v>
          </cell>
          <cell r="S578">
            <v>75504.115740000008</v>
          </cell>
          <cell r="T578">
            <v>24863.02578</v>
          </cell>
          <cell r="U578">
            <v>25791.708440000002</v>
          </cell>
          <cell r="V578">
            <v>52807</v>
          </cell>
          <cell r="W578">
            <v>60000</v>
          </cell>
          <cell r="X578">
            <v>100000</v>
          </cell>
          <cell r="Y578">
            <v>426281.70462999999</v>
          </cell>
          <cell r="Z578" t="str">
            <v xml:space="preserve"> </v>
          </cell>
          <cell r="AA578">
            <v>134.40969228057679</v>
          </cell>
          <cell r="AB578">
            <v>24.684315659162138</v>
          </cell>
        </row>
        <row r="579">
          <cell r="A579">
            <v>4143</v>
          </cell>
          <cell r="C579" t="str">
            <v>Drugi tekoči transferi v tujino</v>
          </cell>
          <cell r="D579">
            <v>1553849.5595499999</v>
          </cell>
          <cell r="E579">
            <v>1479368</v>
          </cell>
          <cell r="F579">
            <v>74481.559549999889</v>
          </cell>
          <cell r="G579">
            <v>87.01332898136593</v>
          </cell>
          <cell r="H579">
            <v>-20.097953185155262</v>
          </cell>
          <cell r="I579">
            <v>8268.5195999999996</v>
          </cell>
          <cell r="J579">
            <v>105901.68497000002</v>
          </cell>
          <cell r="K579">
            <v>163191.33757</v>
          </cell>
          <cell r="L579">
            <v>277361.54214000003</v>
          </cell>
          <cell r="N579">
            <v>147593.00873</v>
          </cell>
          <cell r="O579">
            <v>108626.87634999999</v>
          </cell>
          <cell r="P579">
            <v>111410.69825</v>
          </cell>
          <cell r="Q579">
            <v>644992.12547000009</v>
          </cell>
          <cell r="R579">
            <v>104182.53474000002</v>
          </cell>
          <cell r="S579">
            <v>97224.866340000008</v>
          </cell>
          <cell r="T579">
            <v>113003.12167000002</v>
          </cell>
          <cell r="U579">
            <v>166937.17283999998</v>
          </cell>
          <cell r="V579">
            <v>204850</v>
          </cell>
          <cell r="W579">
            <v>100000</v>
          </cell>
          <cell r="X579">
            <v>50000</v>
          </cell>
          <cell r="Y579">
            <v>1481189.82106</v>
          </cell>
          <cell r="Z579" t="str">
            <v xml:space="preserve"> </v>
          </cell>
          <cell r="AA579">
            <v>95.323888465042756</v>
          </cell>
          <cell r="AB579">
            <v>-11.573387323708019</v>
          </cell>
        </row>
        <row r="580">
          <cell r="D580" t="str">
            <v xml:space="preserve"> </v>
          </cell>
          <cell r="Q580" t="str">
            <v xml:space="preserve"> </v>
          </cell>
          <cell r="Y580" t="str">
            <v xml:space="preserve"> </v>
          </cell>
          <cell r="AA580" t="str">
            <v xml:space="preserve"> </v>
          </cell>
          <cell r="AB580" t="str">
            <v xml:space="preserve"> </v>
          </cell>
        </row>
        <row r="581">
          <cell r="A581">
            <v>42</v>
          </cell>
          <cell r="B581" t="str">
            <v xml:space="preserve">    </v>
          </cell>
          <cell r="C581" t="str">
            <v xml:space="preserve">INVESTICIJSKI ODHODKI </v>
          </cell>
          <cell r="D581">
            <v>55991994.440779999</v>
          </cell>
          <cell r="E581">
            <v>73423778</v>
          </cell>
          <cell r="F581">
            <v>-17431783.559220001</v>
          </cell>
          <cell r="G581">
            <v>99.568264472392102</v>
          </cell>
          <cell r="H581">
            <v>-8.5690868022111175</v>
          </cell>
          <cell r="I581">
            <v>128787.50247000001</v>
          </cell>
          <cell r="J581">
            <v>2432302.0836999998</v>
          </cell>
          <cell r="K581">
            <v>2741737.9131700001</v>
          </cell>
          <cell r="L581">
            <v>5302827.4993399996</v>
          </cell>
          <cell r="N581">
            <v>2011648.3585699999</v>
          </cell>
          <cell r="O581">
            <v>2733867.52917</v>
          </cell>
          <cell r="P581">
            <v>3839293.2980299997</v>
          </cell>
          <cell r="Q581">
            <v>13887636.685109999</v>
          </cell>
          <cell r="R581">
            <v>3880097.6310000001</v>
          </cell>
          <cell r="S581">
            <v>3585816.5799799999</v>
          </cell>
          <cell r="T581">
            <v>3881270.1326600006</v>
          </cell>
          <cell r="U581">
            <v>4065952.3214100003</v>
          </cell>
          <cell r="V581">
            <v>4871350</v>
          </cell>
          <cell r="W581">
            <v>9160000</v>
          </cell>
          <cell r="X581">
            <v>17510000</v>
          </cell>
          <cell r="Y581">
            <v>60842123.350160003</v>
          </cell>
          <cell r="Z581">
            <v>0</v>
          </cell>
          <cell r="AA581">
            <v>108.66218279563115</v>
          </cell>
          <cell r="AB581">
            <v>0.7997985117172135</v>
          </cell>
        </row>
        <row r="582">
          <cell r="C582" t="str">
            <v xml:space="preserve">                                 - dinamizirani sprejeti proračun</v>
          </cell>
          <cell r="D582">
            <v>20415242</v>
          </cell>
          <cell r="I582">
            <v>128788</v>
          </cell>
          <cell r="J582">
            <v>128788</v>
          </cell>
          <cell r="K582">
            <v>128788</v>
          </cell>
          <cell r="N582">
            <v>128788</v>
          </cell>
          <cell r="O582">
            <v>128788</v>
          </cell>
          <cell r="P582">
            <v>128788</v>
          </cell>
          <cell r="Q582">
            <v>772728</v>
          </cell>
          <cell r="R582">
            <v>128788</v>
          </cell>
          <cell r="S582">
            <v>128788</v>
          </cell>
          <cell r="T582">
            <v>128788</v>
          </cell>
          <cell r="U582">
            <v>128788</v>
          </cell>
          <cell r="V582">
            <v>9019326</v>
          </cell>
          <cell r="W582">
            <v>12235706</v>
          </cell>
          <cell r="X582">
            <v>6762868</v>
          </cell>
          <cell r="Y582">
            <v>29305780</v>
          </cell>
        </row>
        <row r="583">
          <cell r="C583" t="str">
            <v xml:space="preserve"> </v>
          </cell>
          <cell r="Q583" t="str">
            <v xml:space="preserve"> </v>
          </cell>
        </row>
        <row r="584">
          <cell r="A584">
            <v>420</v>
          </cell>
          <cell r="C584" t="str">
            <v>NAKUP IN GRADNJA OSNOVNIH SREDSTEV</v>
          </cell>
          <cell r="D584">
            <v>55991994.440779999</v>
          </cell>
          <cell r="E584">
            <v>73423778</v>
          </cell>
          <cell r="F584">
            <v>-17431783.559220001</v>
          </cell>
          <cell r="G584">
            <v>99.568264472392102</v>
          </cell>
          <cell r="H584">
            <v>-8.5690868022111175</v>
          </cell>
          <cell r="I584">
            <v>128787.50247000001</v>
          </cell>
          <cell r="J584">
            <v>2432302.0836999998</v>
          </cell>
          <cell r="K584">
            <v>2741737.9131700001</v>
          </cell>
          <cell r="L584">
            <v>5302827.4993399996</v>
          </cell>
          <cell r="N584">
            <v>2011648.3585699999</v>
          </cell>
          <cell r="O584">
            <v>2733867.52917</v>
          </cell>
          <cell r="P584">
            <v>3839293.2980299997</v>
          </cell>
          <cell r="Q584">
            <v>13887636.685109999</v>
          </cell>
          <cell r="R584">
            <v>3880097.6310000001</v>
          </cell>
          <cell r="S584">
            <v>3585816.5799799999</v>
          </cell>
          <cell r="T584">
            <v>3881270.1326600006</v>
          </cell>
          <cell r="U584">
            <v>4065952.3214100003</v>
          </cell>
          <cell r="V584">
            <v>4871350</v>
          </cell>
          <cell r="W584">
            <v>9160000</v>
          </cell>
          <cell r="X584">
            <v>17510000</v>
          </cell>
          <cell r="Y584">
            <v>60842123.350160003</v>
          </cell>
          <cell r="Z584">
            <v>0</v>
          </cell>
          <cell r="AA584">
            <v>108.66218279563115</v>
          </cell>
          <cell r="AB584">
            <v>0.7997985117172135</v>
          </cell>
        </row>
        <row r="585">
          <cell r="Q585" t="str">
            <v xml:space="preserve"> </v>
          </cell>
        </row>
        <row r="586">
          <cell r="A586">
            <v>4200</v>
          </cell>
          <cell r="C586" t="str">
            <v>Nakup zgradb in prostorov</v>
          </cell>
          <cell r="D586">
            <v>1736941.6678099998</v>
          </cell>
          <cell r="E586">
            <v>5505153</v>
          </cell>
          <cell r="F586">
            <v>-3768211.3321900005</v>
          </cell>
          <cell r="G586">
            <v>71.401276843442517</v>
          </cell>
          <cell r="H586">
            <v>-34.434089216306234</v>
          </cell>
          <cell r="I586">
            <v>0</v>
          </cell>
          <cell r="J586">
            <v>100266.02687</v>
          </cell>
          <cell r="K586">
            <v>318349.05793000001</v>
          </cell>
          <cell r="L586">
            <v>418615.08480000001</v>
          </cell>
          <cell r="N586">
            <v>232140.08849999995</v>
          </cell>
          <cell r="O586">
            <v>7792.0993300000009</v>
          </cell>
          <cell r="P586">
            <v>92128.409420000011</v>
          </cell>
          <cell r="Q586">
            <v>750675.68204999994</v>
          </cell>
          <cell r="R586">
            <v>90442.193780000001</v>
          </cell>
          <cell r="S586">
            <v>38155.071620000002</v>
          </cell>
          <cell r="T586">
            <v>94084.519530000005</v>
          </cell>
          <cell r="U586">
            <v>127418.1721</v>
          </cell>
          <cell r="V586">
            <v>53000</v>
          </cell>
          <cell r="W586">
            <v>1000000</v>
          </cell>
          <cell r="X586">
            <v>1760000</v>
          </cell>
          <cell r="Y586">
            <v>3913775.6390800001</v>
          </cell>
          <cell r="Z586" t="str">
            <v xml:space="preserve"> </v>
          </cell>
          <cell r="AA586">
            <v>225.32568085689562</v>
          </cell>
          <cell r="AB586">
            <v>109.02196739971765</v>
          </cell>
        </row>
        <row r="587">
          <cell r="A587">
            <v>4201</v>
          </cell>
          <cell r="C587" t="str">
            <v>Nakup prevoznih sredstev</v>
          </cell>
          <cell r="D587">
            <v>1132498.6475</v>
          </cell>
          <cell r="E587">
            <v>1725379</v>
          </cell>
          <cell r="F587">
            <v>-592880.35250000004</v>
          </cell>
          <cell r="G587">
            <v>74.646652031060341</v>
          </cell>
          <cell r="H587">
            <v>-31.453946711606676</v>
          </cell>
          <cell r="I587">
            <v>0</v>
          </cell>
          <cell r="J587">
            <v>0</v>
          </cell>
          <cell r="K587">
            <v>16474.055</v>
          </cell>
          <cell r="L587">
            <v>16474.055</v>
          </cell>
          <cell r="N587">
            <v>25740.753860000004</v>
          </cell>
          <cell r="O587">
            <v>26770.61047</v>
          </cell>
          <cell r="P587">
            <v>3256.9213599999998</v>
          </cell>
          <cell r="Q587">
            <v>72242.340689999997</v>
          </cell>
          <cell r="R587">
            <v>40089.260329999997</v>
          </cell>
          <cell r="S587">
            <v>27822.631340000004</v>
          </cell>
          <cell r="T587">
            <v>144733.96511000002</v>
          </cell>
          <cell r="U587">
            <v>298458.50849000004</v>
          </cell>
          <cell r="V587">
            <v>108500</v>
          </cell>
          <cell r="W587">
            <v>300000</v>
          </cell>
          <cell r="X587">
            <v>500000</v>
          </cell>
          <cell r="Y587">
            <v>1491846.7059599999</v>
          </cell>
          <cell r="Z587" t="str">
            <v xml:space="preserve"> </v>
          </cell>
          <cell r="AA587">
            <v>131.73055078284321</v>
          </cell>
          <cell r="AB587">
            <v>22.199026700225616</v>
          </cell>
        </row>
        <row r="588">
          <cell r="A588">
            <v>4202</v>
          </cell>
          <cell r="C588" t="str">
            <v>Nakup opreme</v>
          </cell>
          <cell r="D588">
            <v>12337952.345960001</v>
          </cell>
          <cell r="E588">
            <v>16048155</v>
          </cell>
          <cell r="F588">
            <v>-3710202.6540399995</v>
          </cell>
          <cell r="G588">
            <v>91.493178726473118</v>
          </cell>
          <cell r="H588">
            <v>-15.984225228215692</v>
          </cell>
          <cell r="I588">
            <v>3727.6364700000004</v>
          </cell>
          <cell r="J588">
            <v>382509.91712</v>
          </cell>
          <cell r="K588">
            <v>914144.04119999986</v>
          </cell>
          <cell r="L588">
            <v>1300381.59479</v>
          </cell>
          <cell r="N588">
            <v>247869.91037999996</v>
          </cell>
          <cell r="O588">
            <v>485721.01485999988</v>
          </cell>
          <cell r="P588">
            <v>575570.04157999984</v>
          </cell>
          <cell r="Q588">
            <v>2609542.5616099997</v>
          </cell>
          <cell r="R588">
            <v>516898.42988999997</v>
          </cell>
          <cell r="S588">
            <v>473788.58489</v>
          </cell>
          <cell r="T588">
            <v>605089.5385400001</v>
          </cell>
          <cell r="U588">
            <v>794583.49502000003</v>
          </cell>
          <cell r="V588">
            <v>1500000</v>
          </cell>
          <cell r="W588">
            <v>2000000</v>
          </cell>
          <cell r="X588">
            <v>5500000</v>
          </cell>
          <cell r="Y588">
            <v>13999902.60995</v>
          </cell>
          <cell r="Z588" t="str">
            <v xml:space="preserve"> </v>
          </cell>
          <cell r="AA588">
            <v>113.47022761466734</v>
          </cell>
          <cell r="AB588">
            <v>5.259951405071746</v>
          </cell>
        </row>
        <row r="589">
          <cell r="A589">
            <v>4203</v>
          </cell>
          <cell r="C589" t="str">
            <v>Nakup drugih osnovnih sredstev</v>
          </cell>
          <cell r="D589">
            <v>198116.77835000001</v>
          </cell>
          <cell r="E589">
            <v>533811</v>
          </cell>
          <cell r="F589">
            <v>-335694.22164999996</v>
          </cell>
          <cell r="G589">
            <v>78.904759498678743</v>
          </cell>
          <cell r="H589">
            <v>-27.543838844188485</v>
          </cell>
          <cell r="I589">
            <v>0</v>
          </cell>
          <cell r="J589">
            <v>0</v>
          </cell>
          <cell r="K589">
            <v>1392.3251</v>
          </cell>
          <cell r="L589">
            <v>1392.3251</v>
          </cell>
          <cell r="N589">
            <v>4850.3050099999991</v>
          </cell>
          <cell r="O589">
            <v>5329.1726699999999</v>
          </cell>
          <cell r="P589">
            <v>2421.2624100000003</v>
          </cell>
          <cell r="Q589">
            <v>13993.065189999998</v>
          </cell>
          <cell r="R589">
            <v>7575.2727199999999</v>
          </cell>
          <cell r="S589">
            <v>1202.52676</v>
          </cell>
          <cell r="T589">
            <v>2531.2799600000003</v>
          </cell>
          <cell r="U589">
            <v>30330.396189999996</v>
          </cell>
          <cell r="V589">
            <v>60850</v>
          </cell>
          <cell r="W589">
            <v>100000</v>
          </cell>
          <cell r="X589">
            <v>300000</v>
          </cell>
          <cell r="Y589">
            <v>516482.54081999999</v>
          </cell>
          <cell r="Z589" t="str">
            <v xml:space="preserve"> </v>
          </cell>
          <cell r="AA589">
            <v>260.69601228199053</v>
          </cell>
          <cell r="AB589">
            <v>141.8330355120506</v>
          </cell>
        </row>
        <row r="590">
          <cell r="A590">
            <v>4204</v>
          </cell>
          <cell r="C590" t="str">
            <v>Novogradnje, rekonstrukcije in adaptacije</v>
          </cell>
          <cell r="D590">
            <v>25981418.176729999</v>
          </cell>
          <cell r="E590">
            <v>30805535</v>
          </cell>
          <cell r="F590">
            <v>-4824116.8232700005</v>
          </cell>
          <cell r="G590">
            <v>117.94360549086109</v>
          </cell>
          <cell r="H590">
            <v>8.3045045829762074</v>
          </cell>
          <cell r="I590">
            <v>0</v>
          </cell>
          <cell r="J590">
            <v>1486826.8961700001</v>
          </cell>
          <cell r="K590">
            <v>890069.16993000009</v>
          </cell>
          <cell r="L590">
            <v>2376896.0661000004</v>
          </cell>
          <cell r="N590">
            <v>972861.04663</v>
          </cell>
          <cell r="O590">
            <v>1568083.46673</v>
          </cell>
          <cell r="P590">
            <v>2278547.21667</v>
          </cell>
          <cell r="Q590">
            <v>7196387.7961300006</v>
          </cell>
          <cell r="R590">
            <v>2269460.0525000002</v>
          </cell>
          <cell r="S590">
            <v>2195047.62849</v>
          </cell>
          <cell r="T590">
            <v>2136928.9096500003</v>
          </cell>
          <cell r="U590">
            <v>1666864.0261900001</v>
          </cell>
          <cell r="V590">
            <v>1865000</v>
          </cell>
          <cell r="W590">
            <v>3500000</v>
          </cell>
          <cell r="X590">
            <v>5400000</v>
          </cell>
          <cell r="Y590">
            <v>26229688.41296</v>
          </cell>
          <cell r="Z590" t="str">
            <v xml:space="preserve"> </v>
          </cell>
          <cell r="AA590">
            <v>100.95556845489044</v>
          </cell>
          <cell r="AB590">
            <v>-6.3491943832185171</v>
          </cell>
        </row>
        <row r="591">
          <cell r="A591">
            <v>4205</v>
          </cell>
          <cell r="C591" t="str">
            <v>Investicijsko vzdrževanje in obnove</v>
          </cell>
          <cell r="D591">
            <v>8200299.6143699996</v>
          </cell>
          <cell r="E591">
            <v>11107184</v>
          </cell>
          <cell r="F591">
            <v>-2906884.3856300004</v>
          </cell>
          <cell r="G591">
            <v>77.019179763932328</v>
          </cell>
          <cell r="H591">
            <v>-29.275317021182431</v>
          </cell>
          <cell r="I591">
            <v>0</v>
          </cell>
          <cell r="J591">
            <v>363351.78503999999</v>
          </cell>
          <cell r="K591">
            <v>340004.61284999992</v>
          </cell>
          <cell r="L591">
            <v>703356.39788999991</v>
          </cell>
          <cell r="N591">
            <v>197260.22814999998</v>
          </cell>
          <cell r="O591">
            <v>345457.86244000006</v>
          </cell>
          <cell r="P591">
            <v>457281.43325999996</v>
          </cell>
          <cell r="Q591">
            <v>1703355.9217399997</v>
          </cell>
          <cell r="R591">
            <v>483814.43345000001</v>
          </cell>
          <cell r="S591">
            <v>444214.93690000009</v>
          </cell>
          <cell r="T591">
            <v>499665.96001000004</v>
          </cell>
          <cell r="U591">
            <v>623915.75484000007</v>
          </cell>
          <cell r="V591">
            <v>400000</v>
          </cell>
          <cell r="W591">
            <v>1500000</v>
          </cell>
          <cell r="X591">
            <v>2000000</v>
          </cell>
          <cell r="Y591">
            <v>7654967.0069399998</v>
          </cell>
          <cell r="Z591" t="str">
            <v xml:space="preserve"> </v>
          </cell>
          <cell r="AA591">
            <v>93.349845334012272</v>
          </cell>
          <cell r="AB591">
            <v>-13.404596165109211</v>
          </cell>
        </row>
        <row r="592">
          <cell r="A592">
            <v>4206</v>
          </cell>
          <cell r="C592" t="str">
            <v>Nakup zemljišč in naravnih bogastev</v>
          </cell>
          <cell r="D592">
            <v>951401.21924000001</v>
          </cell>
          <cell r="E592">
            <v>1261269</v>
          </cell>
          <cell r="F592">
            <v>-309867.78075999999</v>
          </cell>
          <cell r="G592">
            <v>68.978069921888689</v>
          </cell>
          <cell r="H592">
            <v>-36.659256270074671</v>
          </cell>
          <cell r="I592">
            <v>0</v>
          </cell>
          <cell r="J592">
            <v>0</v>
          </cell>
          <cell r="K592">
            <v>104425.99782000002</v>
          </cell>
          <cell r="L592">
            <v>104425.99782000002</v>
          </cell>
          <cell r="N592">
            <v>55129.784319999999</v>
          </cell>
          <cell r="O592">
            <v>31665.195399999997</v>
          </cell>
          <cell r="P592">
            <v>70553.613259999984</v>
          </cell>
          <cell r="Q592">
            <v>261774.59080000001</v>
          </cell>
          <cell r="R592">
            <v>40927.518230000001</v>
          </cell>
          <cell r="S592">
            <v>39048.524389999999</v>
          </cell>
          <cell r="T592">
            <v>22461.12873</v>
          </cell>
          <cell r="U592">
            <v>131169.75577000002</v>
          </cell>
          <cell r="V592">
            <v>145000</v>
          </cell>
          <cell r="W592">
            <v>250000</v>
          </cell>
          <cell r="X592">
            <v>300000</v>
          </cell>
          <cell r="Y592">
            <v>1190381.51792</v>
          </cell>
          <cell r="Z592" t="str">
            <v xml:space="preserve"> </v>
          </cell>
          <cell r="AA592">
            <v>125.11877153898358</v>
          </cell>
          <cell r="AB592">
            <v>16.065650778277913</v>
          </cell>
        </row>
        <row r="593">
          <cell r="A593">
            <v>4207</v>
          </cell>
          <cell r="C593" t="str">
            <v>Nakup nematerialnega premoženja</v>
          </cell>
          <cell r="D593">
            <v>226896.35337999999</v>
          </cell>
          <cell r="E593">
            <v>70464</v>
          </cell>
          <cell r="F593">
            <v>156432.35337999999</v>
          </cell>
          <cell r="G593">
            <v>191.24574857935062</v>
          </cell>
          <cell r="H593">
            <v>75.615930743205354</v>
          </cell>
          <cell r="I593">
            <v>0</v>
          </cell>
          <cell r="J593">
            <v>4884.3301499999998</v>
          </cell>
          <cell r="K593">
            <v>5016.2375400000001</v>
          </cell>
          <cell r="L593">
            <v>9900.5676899999999</v>
          </cell>
          <cell r="N593">
            <v>71404.902700000006</v>
          </cell>
          <cell r="O593">
            <v>55515.844190000003</v>
          </cell>
          <cell r="P593">
            <v>10776.51662</v>
          </cell>
          <cell r="Q593">
            <v>147597.83120000002</v>
          </cell>
          <cell r="R593">
            <v>5656.9468100000004</v>
          </cell>
          <cell r="S593">
            <v>5656.9468100000004</v>
          </cell>
          <cell r="T593">
            <v>5656.9468100000004</v>
          </cell>
          <cell r="U593">
            <v>10867.607460000001</v>
          </cell>
          <cell r="V593">
            <v>31500</v>
          </cell>
          <cell r="W593">
            <v>10000</v>
          </cell>
          <cell r="X593">
            <v>0</v>
          </cell>
          <cell r="Y593">
            <v>216936.27909</v>
          </cell>
          <cell r="Z593" t="str">
            <v xml:space="preserve"> </v>
          </cell>
          <cell r="AA593">
            <v>95.610297767404333</v>
          </cell>
          <cell r="AB593">
            <v>-11.307701514467212</v>
          </cell>
        </row>
        <row r="594">
          <cell r="A594">
            <v>4208</v>
          </cell>
          <cell r="C594" t="str">
            <v>Študije izvedljivosti projektov in projektna dokument.</v>
          </cell>
          <cell r="D594">
            <v>5210969.6374399997</v>
          </cell>
          <cell r="E594">
            <v>6344825</v>
          </cell>
          <cell r="F594">
            <v>-1133855.3625600003</v>
          </cell>
          <cell r="G594">
            <v>121.18192152539305</v>
          </cell>
          <cell r="H594">
            <v>11.278164853437133</v>
          </cell>
          <cell r="I594">
            <v>125059.86600000001</v>
          </cell>
          <cell r="J594">
            <v>94463.128349999984</v>
          </cell>
          <cell r="K594">
            <v>151862.41580000002</v>
          </cell>
          <cell r="L594">
            <v>371385.41015000001</v>
          </cell>
          <cell r="N594">
            <v>204391.33901999998</v>
          </cell>
          <cell r="O594">
            <v>207532.26307999992</v>
          </cell>
          <cell r="P594">
            <v>348757.88344999996</v>
          </cell>
          <cell r="Q594">
            <v>1132066.8956999998</v>
          </cell>
          <cell r="R594">
            <v>425233.52328999998</v>
          </cell>
          <cell r="S594">
            <v>360879.72877999983</v>
          </cell>
          <cell r="T594">
            <v>370117.88431999995</v>
          </cell>
          <cell r="U594">
            <v>382344.60534999997</v>
          </cell>
          <cell r="V594">
            <v>707500</v>
          </cell>
          <cell r="W594">
            <v>500000</v>
          </cell>
          <cell r="X594">
            <v>1750000</v>
          </cell>
          <cell r="Y594">
            <v>5628142.6374399997</v>
          </cell>
          <cell r="Z594" t="str">
            <v xml:space="preserve"> </v>
          </cell>
          <cell r="AA594">
            <v>108.00566936722635</v>
          </cell>
          <cell r="AB594">
            <v>0.19078791022852215</v>
          </cell>
        </row>
        <row r="595">
          <cell r="A595">
            <v>4209</v>
          </cell>
          <cell r="C595" t="str">
            <v>Nakup blagovnih rezerv in intervencijskih zalog</v>
          </cell>
          <cell r="D595">
            <v>15500</v>
          </cell>
          <cell r="E595">
            <v>22003</v>
          </cell>
          <cell r="F595">
            <v>-6503</v>
          </cell>
          <cell r="G595" t="str">
            <v>…</v>
          </cell>
          <cell r="H595" t="str">
            <v>…</v>
          </cell>
          <cell r="I595">
            <v>0</v>
          </cell>
          <cell r="J595">
            <v>0</v>
          </cell>
          <cell r="K595">
            <v>0</v>
          </cell>
          <cell r="L595">
            <v>0</v>
          </cell>
          <cell r="N595">
            <v>0</v>
          </cell>
          <cell r="O595">
            <v>0</v>
          </cell>
          <cell r="P595">
            <v>0</v>
          </cell>
          <cell r="Q595">
            <v>0</v>
          </cell>
          <cell r="R595">
            <v>0</v>
          </cell>
          <cell r="S595">
            <v>0</v>
          </cell>
          <cell r="T595">
            <v>0</v>
          </cell>
          <cell r="U595">
            <v>0</v>
          </cell>
          <cell r="V595">
            <v>0</v>
          </cell>
          <cell r="W595">
            <v>0</v>
          </cell>
          <cell r="X595">
            <v>0</v>
          </cell>
          <cell r="Y595">
            <v>0</v>
          </cell>
          <cell r="Z595" t="str">
            <v xml:space="preserve"> </v>
          </cell>
          <cell r="AA595" t="str">
            <v>…</v>
          </cell>
          <cell r="AB595" t="str">
            <v>…</v>
          </cell>
        </row>
        <row r="596">
          <cell r="Q596" t="str">
            <v xml:space="preserve"> </v>
          </cell>
        </row>
        <row r="597">
          <cell r="A597">
            <v>43</v>
          </cell>
          <cell r="C597" t="str">
            <v>INVESTICIJSKI TRANSFERI</v>
          </cell>
          <cell r="D597">
            <v>49667569.949589998</v>
          </cell>
          <cell r="E597">
            <v>52978238</v>
          </cell>
          <cell r="F597">
            <v>-3310668.0504100025</v>
          </cell>
          <cell r="G597">
            <v>93.194918963865092</v>
          </cell>
          <cell r="H597">
            <v>-14.421562016652814</v>
          </cell>
          <cell r="I597">
            <v>14500</v>
          </cell>
          <cell r="J597">
            <v>4845716.7296099989</v>
          </cell>
          <cell r="K597">
            <v>3974257.1212199996</v>
          </cell>
          <cell r="L597">
            <v>8834473.850829998</v>
          </cell>
          <cell r="N597">
            <v>6201264.2926700013</v>
          </cell>
          <cell r="O597">
            <v>3502565.47645</v>
          </cell>
          <cell r="P597">
            <v>3998554.6566499998</v>
          </cell>
          <cell r="Q597">
            <v>22536858.2766</v>
          </cell>
          <cell r="R597">
            <v>4366704.2624699995</v>
          </cell>
          <cell r="S597">
            <v>3164990.3735400001</v>
          </cell>
          <cell r="T597">
            <v>2861024.32583</v>
          </cell>
          <cell r="U597">
            <v>3774225.9968999997</v>
          </cell>
          <cell r="V597">
            <v>4958415</v>
          </cell>
          <cell r="W597">
            <v>2250000</v>
          </cell>
          <cell r="X597">
            <v>5780000</v>
          </cell>
          <cell r="Y597">
            <v>49692218.235339999</v>
          </cell>
          <cell r="Z597">
            <v>0</v>
          </cell>
          <cell r="AA597">
            <v>100.0496265184204</v>
          </cell>
          <cell r="AB597">
            <v>-7.1895857899625213</v>
          </cell>
        </row>
        <row r="598">
          <cell r="C598" t="str">
            <v xml:space="preserve">                                 - dinamizirani sprejeti proračun</v>
          </cell>
          <cell r="D598">
            <v>6110110</v>
          </cell>
          <cell r="I598">
            <v>14500</v>
          </cell>
          <cell r="J598">
            <v>14500</v>
          </cell>
          <cell r="K598">
            <v>14500</v>
          </cell>
          <cell r="N598">
            <v>14500</v>
          </cell>
          <cell r="O598">
            <v>14500</v>
          </cell>
          <cell r="P598">
            <v>14500</v>
          </cell>
          <cell r="Q598">
            <v>87000</v>
          </cell>
          <cell r="R598">
            <v>14500</v>
          </cell>
          <cell r="S598">
            <v>14500</v>
          </cell>
          <cell r="T598">
            <v>14500</v>
          </cell>
          <cell r="U598">
            <v>14500</v>
          </cell>
          <cell r="V598">
            <v>4676350</v>
          </cell>
          <cell r="W598">
            <v>2751962</v>
          </cell>
          <cell r="X598">
            <v>3198648</v>
          </cell>
          <cell r="Y598">
            <v>10771960</v>
          </cell>
        </row>
        <row r="599">
          <cell r="C599" t="str">
            <v xml:space="preserve"> </v>
          </cell>
          <cell r="Q599" t="str">
            <v xml:space="preserve"> </v>
          </cell>
        </row>
        <row r="600">
          <cell r="A600">
            <v>430</v>
          </cell>
          <cell r="C600" t="str">
            <v>INVESTICIJSKI TRANSFERI</v>
          </cell>
          <cell r="D600">
            <v>49667569.949589998</v>
          </cell>
          <cell r="E600">
            <v>52978238</v>
          </cell>
          <cell r="F600">
            <v>-3310668.0504100025</v>
          </cell>
          <cell r="G600">
            <v>93.194918963865092</v>
          </cell>
          <cell r="H600">
            <v>-14.421562016652814</v>
          </cell>
          <cell r="I600">
            <v>14500</v>
          </cell>
          <cell r="J600">
            <v>4845716.7296099989</v>
          </cell>
          <cell r="K600">
            <v>3974257.1212199996</v>
          </cell>
          <cell r="L600">
            <v>8834473.850829998</v>
          </cell>
          <cell r="N600">
            <v>6201264.2926700013</v>
          </cell>
          <cell r="O600">
            <v>3502565.47645</v>
          </cell>
          <cell r="P600">
            <v>3998554.6566499998</v>
          </cell>
          <cell r="Q600">
            <v>22536858.2766</v>
          </cell>
          <cell r="R600">
            <v>4366704.2624699995</v>
          </cell>
          <cell r="S600">
            <v>3164990.3735400001</v>
          </cell>
          <cell r="T600">
            <v>2861024.32583</v>
          </cell>
          <cell r="U600">
            <v>3774225.9968999997</v>
          </cell>
          <cell r="V600">
            <v>4958415</v>
          </cell>
          <cell r="W600">
            <v>2250000</v>
          </cell>
          <cell r="X600">
            <v>5780000</v>
          </cell>
          <cell r="Y600">
            <v>49692218.235339999</v>
          </cell>
          <cell r="Z600">
            <v>0</v>
          </cell>
          <cell r="AA600">
            <v>100.0496265184204</v>
          </cell>
          <cell r="AB600">
            <v>-7.1895857899625213</v>
          </cell>
        </row>
        <row r="601">
          <cell r="Q601" t="str">
            <v xml:space="preserve"> </v>
          </cell>
        </row>
        <row r="602">
          <cell r="A602">
            <v>4300</v>
          </cell>
          <cell r="C602" t="str">
            <v>Investicijski transferi drugim ravnem države</v>
          </cell>
          <cell r="D602">
            <v>9546907.7047000006</v>
          </cell>
          <cell r="E602">
            <v>9647307</v>
          </cell>
          <cell r="F602">
            <v>-100399.29529999942</v>
          </cell>
          <cell r="G602">
            <v>107.98745256599747</v>
          </cell>
          <cell r="H602">
            <v>-0.83796825895548466</v>
          </cell>
          <cell r="I602">
            <v>14500</v>
          </cell>
          <cell r="J602">
            <v>163526.42778</v>
          </cell>
          <cell r="K602">
            <v>824020.7858999999</v>
          </cell>
          <cell r="L602">
            <v>1002047.2136799999</v>
          </cell>
          <cell r="N602">
            <v>2879200.5133800004</v>
          </cell>
          <cell r="O602">
            <v>390114.65560999996</v>
          </cell>
          <cell r="P602">
            <v>475600.63276000001</v>
          </cell>
          <cell r="Q602">
            <v>4746963.0154300006</v>
          </cell>
          <cell r="R602">
            <v>838136.63107999985</v>
          </cell>
          <cell r="S602">
            <v>263574.70737999998</v>
          </cell>
          <cell r="T602">
            <v>941280.86815999995</v>
          </cell>
          <cell r="U602">
            <v>554476.87361000001</v>
          </cell>
          <cell r="V602">
            <v>604450</v>
          </cell>
          <cell r="W602">
            <v>1000000</v>
          </cell>
          <cell r="X602">
            <v>1000000</v>
          </cell>
          <cell r="Y602">
            <v>9948882.095660001</v>
          </cell>
          <cell r="Z602" t="str">
            <v xml:space="preserve"> </v>
          </cell>
          <cell r="AA602">
            <v>104.2105192947671</v>
          </cell>
          <cell r="AB602">
            <v>-3.3297594668208745</v>
          </cell>
        </row>
        <row r="603">
          <cell r="A603">
            <v>4301</v>
          </cell>
          <cell r="C603" t="str">
            <v>Kapitalski transferi javnim skladom in agencijam</v>
          </cell>
          <cell r="D603">
            <v>267667.489</v>
          </cell>
          <cell r="E603">
            <v>220972</v>
          </cell>
          <cell r="F603">
            <v>46695.489000000001</v>
          </cell>
          <cell r="G603">
            <v>12.370192265291898</v>
          </cell>
          <cell r="H603">
            <v>-88.64077845244087</v>
          </cell>
          <cell r="I603">
            <v>0</v>
          </cell>
          <cell r="J603">
            <v>0</v>
          </cell>
          <cell r="K603">
            <v>0</v>
          </cell>
          <cell r="L603">
            <v>0</v>
          </cell>
          <cell r="N603">
            <v>200000</v>
          </cell>
          <cell r="O603">
            <v>0</v>
          </cell>
          <cell r="P603">
            <v>0</v>
          </cell>
          <cell r="Q603">
            <v>200000</v>
          </cell>
          <cell r="R603">
            <v>0</v>
          </cell>
          <cell r="S603">
            <v>0</v>
          </cell>
          <cell r="T603">
            <v>0</v>
          </cell>
          <cell r="U603">
            <v>36667.489000000001</v>
          </cell>
          <cell r="V603">
            <v>26000</v>
          </cell>
          <cell r="W603">
            <v>0</v>
          </cell>
          <cell r="X603">
            <v>0</v>
          </cell>
          <cell r="Y603">
            <v>262667.489</v>
          </cell>
          <cell r="Z603" t="str">
            <v xml:space="preserve"> </v>
          </cell>
          <cell r="AA603">
            <v>98.132010720211156</v>
          </cell>
          <cell r="AB603">
            <v>-8.9684501667800021</v>
          </cell>
        </row>
        <row r="604">
          <cell r="A604">
            <v>4302</v>
          </cell>
          <cell r="C604" t="str">
            <v xml:space="preserve">Investicijski transferi neprofitnim organizacijam </v>
          </cell>
          <cell r="D604">
            <v>1090601.2080899999</v>
          </cell>
          <cell r="E604">
            <v>1224852</v>
          </cell>
          <cell r="F604">
            <v>-134250.79191000015</v>
          </cell>
          <cell r="G604">
            <v>94.614635869948188</v>
          </cell>
          <cell r="H604">
            <v>-13.117873397660077</v>
          </cell>
          <cell r="I604">
            <v>0</v>
          </cell>
          <cell r="J604">
            <v>0</v>
          </cell>
          <cell r="K604">
            <v>11314.406000000001</v>
          </cell>
          <cell r="L604">
            <v>11314.406000000001</v>
          </cell>
          <cell r="N604">
            <v>118181.139</v>
          </cell>
          <cell r="O604">
            <v>35576.74</v>
          </cell>
          <cell r="P604">
            <v>47460.272499999999</v>
          </cell>
          <cell r="Q604">
            <v>212532.5575</v>
          </cell>
          <cell r="R604">
            <v>140978.11016999997</v>
          </cell>
          <cell r="S604">
            <v>67316.858390000009</v>
          </cell>
          <cell r="T604">
            <v>74325.931880000004</v>
          </cell>
          <cell r="U604">
            <v>106500.43088</v>
          </cell>
          <cell r="V604">
            <v>159500</v>
          </cell>
          <cell r="W604">
            <v>130000</v>
          </cell>
          <cell r="X604">
            <v>140000</v>
          </cell>
          <cell r="Y604">
            <v>1031153.88882</v>
          </cell>
          <cell r="Z604" t="str">
            <v xml:space="preserve"> </v>
          </cell>
          <cell r="AA604">
            <v>94.549124021775881</v>
          </cell>
          <cell r="AB604">
            <v>-12.29209274417822</v>
          </cell>
        </row>
        <row r="605">
          <cell r="A605">
            <v>4303</v>
          </cell>
          <cell r="C605" t="str">
            <v>Investicijski transferi javnim podjetjem (vključno DARS)</v>
          </cell>
          <cell r="D605">
            <v>27793063.913000003</v>
          </cell>
          <cell r="E605">
            <v>29984569</v>
          </cell>
          <cell r="F605">
            <v>-2191505.0869999975</v>
          </cell>
          <cell r="G605">
            <v>83.208984432982959</v>
          </cell>
          <cell r="H605">
            <v>-23.591382522513356</v>
          </cell>
          <cell r="I605">
            <v>0</v>
          </cell>
          <cell r="J605">
            <v>4613400</v>
          </cell>
          <cell r="K605">
            <v>2630100</v>
          </cell>
          <cell r="L605">
            <v>7243500</v>
          </cell>
          <cell r="N605">
            <v>2679600</v>
          </cell>
          <cell r="O605">
            <v>2748900</v>
          </cell>
          <cell r="P605">
            <v>3042600</v>
          </cell>
          <cell r="Q605">
            <v>15714600</v>
          </cell>
          <cell r="R605">
            <v>2315000</v>
          </cell>
          <cell r="S605">
            <v>2315000</v>
          </cell>
          <cell r="T605">
            <v>1115000</v>
          </cell>
          <cell r="U605">
            <v>2339991.44</v>
          </cell>
          <cell r="V605">
            <v>2336815</v>
          </cell>
          <cell r="W605">
            <v>0</v>
          </cell>
          <cell r="X605">
            <v>2340000</v>
          </cell>
          <cell r="Y605">
            <v>28476406.440000001</v>
          </cell>
          <cell r="Z605" t="str">
            <v xml:space="preserve"> </v>
          </cell>
          <cell r="AA605">
            <v>102.45868008341597</v>
          </cell>
          <cell r="AB605">
            <v>-4.9548422231762856</v>
          </cell>
        </row>
        <row r="606">
          <cell r="A606">
            <v>4304</v>
          </cell>
          <cell r="C606" t="str">
            <v>Kapitalski transferi finančnim institucijam</v>
          </cell>
          <cell r="D606">
            <v>0</v>
          </cell>
          <cell r="E606">
            <v>0</v>
          </cell>
          <cell r="F606">
            <v>0</v>
          </cell>
          <cell r="G606" t="str">
            <v>…</v>
          </cell>
          <cell r="H606" t="str">
            <v>…</v>
          </cell>
          <cell r="I606">
            <v>0</v>
          </cell>
          <cell r="J606">
            <v>0</v>
          </cell>
          <cell r="K606">
            <v>0</v>
          </cell>
          <cell r="L606">
            <v>0</v>
          </cell>
          <cell r="N606">
            <v>0</v>
          </cell>
          <cell r="O606">
            <v>0</v>
          </cell>
          <cell r="P606">
            <v>0</v>
          </cell>
          <cell r="Q606">
            <v>0</v>
          </cell>
          <cell r="R606">
            <v>0</v>
          </cell>
          <cell r="S606">
            <v>0</v>
          </cell>
          <cell r="T606">
            <v>0</v>
          </cell>
          <cell r="U606">
            <v>0</v>
          </cell>
          <cell r="V606">
            <v>0</v>
          </cell>
          <cell r="W606">
            <v>0</v>
          </cell>
          <cell r="X606">
            <v>0</v>
          </cell>
          <cell r="Y606">
            <v>0</v>
          </cell>
          <cell r="Z606" t="str">
            <v xml:space="preserve"> </v>
          </cell>
          <cell r="AA606" t="e">
            <v>#DIV/0!</v>
          </cell>
          <cell r="AB606" t="e">
            <v>#DIV/0!</v>
          </cell>
        </row>
        <row r="607">
          <cell r="A607">
            <v>4305</v>
          </cell>
          <cell r="C607" t="str">
            <v>Investicijski transferi privatnim podjetjem in zasebnikom</v>
          </cell>
          <cell r="D607">
            <v>4678775.1238299999</v>
          </cell>
          <cell r="E607">
            <v>4635256</v>
          </cell>
          <cell r="F607">
            <v>43519.123829999939</v>
          </cell>
          <cell r="G607">
            <v>142.6837907603134</v>
          </cell>
          <cell r="H607">
            <v>31.022764701848843</v>
          </cell>
          <cell r="I607">
            <v>0</v>
          </cell>
          <cell r="J607">
            <v>54.338999999999999</v>
          </cell>
          <cell r="K607">
            <v>195085.45575999998</v>
          </cell>
          <cell r="L607">
            <v>195139.79475999999</v>
          </cell>
          <cell r="N607">
            <v>8555.491</v>
          </cell>
          <cell r="O607">
            <v>34436.197</v>
          </cell>
          <cell r="P607">
            <v>17502.417000000001</v>
          </cell>
          <cell r="Q607">
            <v>255633.89976</v>
          </cell>
          <cell r="R607">
            <v>17478.293099999999</v>
          </cell>
          <cell r="S607">
            <v>59760.534</v>
          </cell>
          <cell r="T607">
            <v>140943.40934000001</v>
          </cell>
          <cell r="U607">
            <v>123491.84183999999</v>
          </cell>
          <cell r="V607">
            <v>1392150</v>
          </cell>
          <cell r="W607">
            <v>500000</v>
          </cell>
          <cell r="X607">
            <v>1500000</v>
          </cell>
          <cell r="Y607">
            <v>3989457.97804</v>
          </cell>
          <cell r="Z607" t="str">
            <v xml:space="preserve"> </v>
          </cell>
          <cell r="AA607">
            <v>85.267145191929387</v>
          </cell>
          <cell r="AB607">
            <v>-20.9024627162065</v>
          </cell>
        </row>
        <row r="608">
          <cell r="A608">
            <v>4306</v>
          </cell>
          <cell r="C608" t="str">
            <v xml:space="preserve">Investicijski transferi posameznikom </v>
          </cell>
          <cell r="D608">
            <v>718050.78759999981</v>
          </cell>
          <cell r="E608">
            <v>894473</v>
          </cell>
          <cell r="F608">
            <v>-176422.21240000019</v>
          </cell>
          <cell r="G608">
            <v>410.04951473774594</v>
          </cell>
          <cell r="H608">
            <v>276.53766275275109</v>
          </cell>
          <cell r="I608">
            <v>0</v>
          </cell>
          <cell r="J608">
            <v>0</v>
          </cell>
          <cell r="K608">
            <v>0</v>
          </cell>
          <cell r="L608">
            <v>0</v>
          </cell>
          <cell r="N608">
            <v>0</v>
          </cell>
          <cell r="O608">
            <v>0</v>
          </cell>
          <cell r="P608">
            <v>1000</v>
          </cell>
          <cell r="Q608">
            <v>1000</v>
          </cell>
          <cell r="R608">
            <v>607076.75099999993</v>
          </cell>
          <cell r="S608">
            <v>5131.8013699999992</v>
          </cell>
          <cell r="T608">
            <v>11779.59518</v>
          </cell>
          <cell r="U608">
            <v>8456.3416500000003</v>
          </cell>
          <cell r="V608">
            <v>9500</v>
          </cell>
          <cell r="W608">
            <v>20000</v>
          </cell>
          <cell r="X608">
            <v>150000</v>
          </cell>
          <cell r="Y608">
            <v>812944.48919999984</v>
          </cell>
          <cell r="Z608" t="str">
            <v xml:space="preserve"> </v>
          </cell>
          <cell r="AA608">
            <v>113.21545818745929</v>
          </cell>
          <cell r="AB608">
            <v>5.0236161293685484</v>
          </cell>
        </row>
        <row r="609">
          <cell r="A609">
            <v>4307</v>
          </cell>
          <cell r="C609" t="str">
            <v>Investicijski transferi javnim zavodom in javn.gosp.službam</v>
          </cell>
          <cell r="D609">
            <v>5437806.601809999</v>
          </cell>
          <cell r="E609">
            <v>6370709</v>
          </cell>
          <cell r="F609">
            <v>-932902.39819000103</v>
          </cell>
          <cell r="G609">
            <v>127.03931546227483</v>
          </cell>
          <cell r="H609">
            <v>16.656855337258776</v>
          </cell>
          <cell r="I609">
            <v>0</v>
          </cell>
          <cell r="J609">
            <v>68735.962830000004</v>
          </cell>
          <cell r="K609">
            <v>313736.47356000001</v>
          </cell>
          <cell r="L609">
            <v>382472.43639000005</v>
          </cell>
          <cell r="N609">
            <v>315727.14928999997</v>
          </cell>
          <cell r="O609">
            <v>293537.88384000002</v>
          </cell>
          <cell r="P609">
            <v>414391.33438999997</v>
          </cell>
          <cell r="Q609">
            <v>1406128.80391</v>
          </cell>
          <cell r="R609">
            <v>448034.47712</v>
          </cell>
          <cell r="S609">
            <v>448229.35083999997</v>
          </cell>
          <cell r="T609">
            <v>577694.52127000003</v>
          </cell>
          <cell r="U609">
            <v>604641.57992000005</v>
          </cell>
          <cell r="V609">
            <v>430000</v>
          </cell>
          <cell r="W609">
            <v>600000</v>
          </cell>
          <cell r="X609">
            <v>650000</v>
          </cell>
          <cell r="Y609">
            <v>5164728.7330599995</v>
          </cell>
          <cell r="Z609" t="str">
            <v xml:space="preserve"> </v>
          </cell>
          <cell r="AA609">
            <v>94.978161439961767</v>
          </cell>
          <cell r="AB609">
            <v>-11.894098849757171</v>
          </cell>
        </row>
        <row r="610">
          <cell r="A610">
            <v>4308</v>
          </cell>
          <cell r="C610" t="str">
            <v>Investicijski transferi v tujino</v>
          </cell>
          <cell r="D610">
            <v>134697.12156</v>
          </cell>
          <cell r="E610">
            <v>100</v>
          </cell>
          <cell r="F610">
            <v>134597.12156</v>
          </cell>
          <cell r="G610" t="str">
            <v>…</v>
          </cell>
          <cell r="H610" t="str">
            <v>…</v>
          </cell>
          <cell r="I610">
            <v>0</v>
          </cell>
          <cell r="J610">
            <v>0</v>
          </cell>
          <cell r="K610">
            <v>0</v>
          </cell>
          <cell r="L610">
            <v>0</v>
          </cell>
          <cell r="N610">
            <v>0</v>
          </cell>
          <cell r="O610">
            <v>0</v>
          </cell>
          <cell r="P610">
            <v>0</v>
          </cell>
          <cell r="Q610">
            <v>0</v>
          </cell>
          <cell r="R610">
            <v>0</v>
          </cell>
          <cell r="S610">
            <v>5977.1215599999996</v>
          </cell>
          <cell r="T610">
            <v>0</v>
          </cell>
          <cell r="U610">
            <v>0</v>
          </cell>
          <cell r="V610">
            <v>0</v>
          </cell>
          <cell r="W610">
            <v>0</v>
          </cell>
          <cell r="X610">
            <v>0</v>
          </cell>
          <cell r="Y610">
            <v>5977.1215599999996</v>
          </cell>
          <cell r="Z610" t="str">
            <v xml:space="preserve"> </v>
          </cell>
          <cell r="AA610">
            <v>4.4374530730692179</v>
          </cell>
          <cell r="AB610">
            <v>-95.883624236484962</v>
          </cell>
        </row>
        <row r="611">
          <cell r="E611" t="str">
            <v xml:space="preserve"> </v>
          </cell>
          <cell r="F611" t="str">
            <v xml:space="preserve"> </v>
          </cell>
          <cell r="Z611" t="str">
            <v xml:space="preserve"> </v>
          </cell>
        </row>
        <row r="612">
          <cell r="A612" t="str">
            <v xml:space="preserve"> </v>
          </cell>
          <cell r="I612" t="str">
            <v xml:space="preserve"> </v>
          </cell>
          <cell r="J612" t="str">
            <v xml:space="preserve"> </v>
          </cell>
          <cell r="K612" t="str">
            <v xml:space="preserve"> </v>
          </cell>
          <cell r="N612" t="str">
            <v xml:space="preserve"> </v>
          </cell>
          <cell r="O612" t="str">
            <v xml:space="preserve"> </v>
          </cell>
          <cell r="P612" t="str">
            <v xml:space="preserve"> </v>
          </cell>
          <cell r="Q612" t="str">
            <v xml:space="preserve"> </v>
          </cell>
          <cell r="R612" t="str">
            <v xml:space="preserve"> </v>
          </cell>
        </row>
        <row r="613">
          <cell r="A613" t="str">
            <v xml:space="preserve"> </v>
          </cell>
          <cell r="B613" t="str">
            <v>III.</v>
          </cell>
          <cell r="C613" t="str">
            <v>PRORAČUNSKI PRESEŽEK</v>
          </cell>
          <cell r="D613">
            <v>-38598926.246579885</v>
          </cell>
          <cell r="E613">
            <v>-38393134.630328059</v>
          </cell>
          <cell r="F613">
            <v>-205791.61625182629</v>
          </cell>
          <cell r="G613" t="str">
            <v>…</v>
          </cell>
          <cell r="H613" t="str">
            <v>…</v>
          </cell>
          <cell r="I613">
            <v>-31962839.383703858</v>
          </cell>
          <cell r="J613">
            <v>-12622501.18694111</v>
          </cell>
          <cell r="K613">
            <v>4538510.4259258509</v>
          </cell>
          <cell r="L613">
            <v>-40046830.144719124</v>
          </cell>
          <cell r="N613">
            <v>18657123.475384489</v>
          </cell>
          <cell r="O613">
            <v>13457859.586742729</v>
          </cell>
          <cell r="P613">
            <v>-30796151.769871831</v>
          </cell>
          <cell r="Q613">
            <v>-38727998.852463782</v>
          </cell>
          <cell r="R613">
            <v>34842465.294680536</v>
          </cell>
          <cell r="S613">
            <v>8451092.0722460151</v>
          </cell>
          <cell r="T613">
            <v>-21512261.605926618</v>
          </cell>
          <cell r="U613">
            <v>27961410.612970203</v>
          </cell>
          <cell r="V613">
            <v>31207014.699798822</v>
          </cell>
          <cell r="W613">
            <v>20302559.262124345</v>
          </cell>
          <cell r="X613">
            <v>17787611.889999993</v>
          </cell>
          <cell r="Y613">
            <v>80311893.373429418</v>
          </cell>
          <cell r="Z613" t="e">
            <v>#VALUE!</v>
          </cell>
          <cell r="AA613" t="str">
            <v>…</v>
          </cell>
          <cell r="AB613" t="str">
            <v>…</v>
          </cell>
        </row>
        <row r="614">
          <cell r="C614" t="str">
            <v xml:space="preserve">(PRORAČUNSKI PRIMANJKLJAJ)   </v>
          </cell>
          <cell r="D614" t="str">
            <v xml:space="preserve"> </v>
          </cell>
          <cell r="Y614" t="str">
            <v xml:space="preserve"> </v>
          </cell>
        </row>
        <row r="615">
          <cell r="C615" t="str">
            <v xml:space="preserve">                                 - dinamizirani sprejeti proračun</v>
          </cell>
          <cell r="D615">
            <v>-358224143</v>
          </cell>
          <cell r="I615">
            <v>-36044352</v>
          </cell>
          <cell r="J615">
            <v>-36044352</v>
          </cell>
          <cell r="K615">
            <v>-36044352</v>
          </cell>
          <cell r="N615">
            <v>-36044352</v>
          </cell>
          <cell r="O615">
            <v>-36044352</v>
          </cell>
          <cell r="P615">
            <v>-36044352</v>
          </cell>
          <cell r="Q615">
            <v>-216266112</v>
          </cell>
          <cell r="R615">
            <v>-36044352</v>
          </cell>
          <cell r="S615">
            <v>-36044352</v>
          </cell>
          <cell r="T615">
            <v>-36044352</v>
          </cell>
          <cell r="U615">
            <v>-36044352</v>
          </cell>
          <cell r="V615">
            <v>22641894</v>
          </cell>
          <cell r="W615">
            <v>-15835977</v>
          </cell>
          <cell r="X615">
            <v>54099706</v>
          </cell>
          <cell r="Y615">
            <v>-299537897</v>
          </cell>
        </row>
        <row r="616">
          <cell r="C616" t="str">
            <v>( SKUPAJ PRIHODKI MINUS SKUPAJ ODHODKI)</v>
          </cell>
        </row>
        <row r="618">
          <cell r="A618" t="str">
            <v xml:space="preserve"> </v>
          </cell>
          <cell r="B618" t="str">
            <v>III/1.</v>
          </cell>
          <cell r="C618" t="str">
            <v>PRIMARNI PRESEŽEK (PRIMANJKLJAJ)</v>
          </cell>
          <cell r="D618">
            <v>15639812.944770098</v>
          </cell>
          <cell r="E618">
            <v>18619149.369671941</v>
          </cell>
          <cell r="F618">
            <v>-2979336.4249018431</v>
          </cell>
          <cell r="G618" t="str">
            <v>…</v>
          </cell>
          <cell r="H618" t="str">
            <v>…</v>
          </cell>
          <cell r="I618">
            <v>-32161416.851715855</v>
          </cell>
          <cell r="J618">
            <v>-12737063.792407647</v>
          </cell>
          <cell r="K618">
            <v>4424854.7649824172</v>
          </cell>
          <cell r="L618">
            <v>-40473625.879141092</v>
          </cell>
          <cell r="N618">
            <v>18348756.635179982</v>
          </cell>
          <cell r="O618">
            <v>12978148.164990082</v>
          </cell>
          <cell r="P618">
            <v>-32679215.982900292</v>
          </cell>
          <cell r="Q618">
            <v>-41825937.06187135</v>
          </cell>
          <cell r="R618">
            <v>34558597.409163937</v>
          </cell>
          <cell r="S618">
            <v>8256779.9793972969</v>
          </cell>
          <cell r="T618">
            <v>-21676767.520451881</v>
          </cell>
          <cell r="U618">
            <v>27595532.757972166</v>
          </cell>
          <cell r="V618">
            <v>31055566.715798825</v>
          </cell>
          <cell r="W618">
            <v>17936397.77212435</v>
          </cell>
          <cell r="X618">
            <v>17787611.889999993</v>
          </cell>
          <cell r="Y618">
            <v>73687781.942133188</v>
          </cell>
          <cell r="Z618" t="e">
            <v>#VALUE!</v>
          </cell>
          <cell r="AA618" t="str">
            <v>…</v>
          </cell>
          <cell r="AB618" t="str">
            <v>…</v>
          </cell>
        </row>
        <row r="619">
          <cell r="C619" t="str">
            <v xml:space="preserve"> (I. - 7102)- (II.- 403- 404)</v>
          </cell>
        </row>
        <row r="620">
          <cell r="C620" t="str">
            <v xml:space="preserve">(PRIHODKI BREZ PRIHODKOV OD OBRESTI </v>
          </cell>
        </row>
        <row r="621">
          <cell r="C621" t="str">
            <v>MINUS ODHODKI BREZ PLAČIL OBRESTI )</v>
          </cell>
        </row>
        <row r="623">
          <cell r="A623" t="str">
            <v xml:space="preserve"> </v>
          </cell>
          <cell r="B623" t="str">
            <v>III/2.</v>
          </cell>
          <cell r="C623" t="str">
            <v>TEKOČI PRESEŽEK (PRIMANJKLJAJ)</v>
          </cell>
          <cell r="D623">
            <v>59823864.93701005</v>
          </cell>
          <cell r="E623">
            <v>74217381.369671941</v>
          </cell>
          <cell r="F623">
            <v>-14393516.432661891</v>
          </cell>
          <cell r="G623" t="str">
            <v>…</v>
          </cell>
          <cell r="H623" t="str">
            <v>…</v>
          </cell>
          <cell r="I623">
            <v>-32179659.863919079</v>
          </cell>
          <cell r="J623">
            <v>-5634025.6671505943</v>
          </cell>
          <cell r="K623">
            <v>10739276.656546161</v>
          </cell>
          <cell r="L623">
            <v>-27074408.87452352</v>
          </cell>
          <cell r="N623">
            <v>24190465.244541004</v>
          </cell>
          <cell r="O623">
            <v>19285304.672913387</v>
          </cell>
          <cell r="P623">
            <v>-23693520.496373877</v>
          </cell>
          <cell r="Q623">
            <v>-7292159.4534430504</v>
          </cell>
          <cell r="R623">
            <v>41623890.318749458</v>
          </cell>
          <cell r="S623">
            <v>15007500.338718846</v>
          </cell>
          <cell r="T623">
            <v>-15031737.742262363</v>
          </cell>
          <cell r="U623">
            <v>35472073.13300392</v>
          </cell>
          <cell r="V623">
            <v>40727541.385798827</v>
          </cell>
          <cell r="W623">
            <v>31483271.896124348</v>
          </cell>
          <cell r="X623">
            <v>41077611.889999993</v>
          </cell>
          <cell r="Y623">
            <v>183067991.76669002</v>
          </cell>
          <cell r="Z623" t="e">
            <v>#VALUE!</v>
          </cell>
          <cell r="AA623" t="str">
            <v>…</v>
          </cell>
          <cell r="AB623" t="str">
            <v>…</v>
          </cell>
        </row>
        <row r="624">
          <cell r="C624" t="str">
            <v xml:space="preserve"> (70 + 71) - (40 + 41)</v>
          </cell>
        </row>
        <row r="625">
          <cell r="B625" t="str">
            <v>(TEKOČI PRIHODKI MINUS TEKOČI ODHODKI IN TEKOČI TRANSFERI)</v>
          </cell>
        </row>
        <row r="631">
          <cell r="B631" t="str">
            <v>B.   RAČUN FINANČNIH TERJATEV IN NALOŽB</v>
          </cell>
        </row>
        <row r="633">
          <cell r="A633" t="str">
            <v xml:space="preserve"> </v>
          </cell>
          <cell r="Q633" t="str">
            <v xml:space="preserve"> - V  TISOČIH   TOLARJEV</v>
          </cell>
          <cell r="X633" t="str">
            <v>- V TISOČ TOLARJIH</v>
          </cell>
        </row>
        <row r="634">
          <cell r="A634" t="str">
            <v xml:space="preserve"> </v>
          </cell>
          <cell r="B634" t="str">
            <v xml:space="preserve"> </v>
          </cell>
          <cell r="D634" t="str">
            <v>O C E N A</v>
          </cell>
          <cell r="E634" t="str">
            <v xml:space="preserve"> </v>
          </cell>
          <cell r="F634" t="str">
            <v>RAZLIKA</v>
          </cell>
          <cell r="G634" t="str">
            <v>NOMINALNI</v>
          </cell>
          <cell r="H634" t="str">
            <v>REALNE</v>
          </cell>
          <cell r="I634" t="str">
            <v xml:space="preserve"> </v>
          </cell>
          <cell r="L634" t="str">
            <v xml:space="preserve"> </v>
          </cell>
          <cell r="N634" t="str">
            <v xml:space="preserve"> </v>
          </cell>
          <cell r="O634" t="str">
            <v xml:space="preserve"> </v>
          </cell>
          <cell r="P634" t="str">
            <v xml:space="preserve"> </v>
          </cell>
          <cell r="Q634" t="str">
            <v xml:space="preserve"> </v>
          </cell>
          <cell r="R634" t="str">
            <v xml:space="preserve"> </v>
          </cell>
          <cell r="S634" t="str">
            <v xml:space="preserve"> </v>
          </cell>
          <cell r="T634" t="str">
            <v xml:space="preserve"> </v>
          </cell>
          <cell r="U634" t="str">
            <v xml:space="preserve"> </v>
          </cell>
          <cell r="Y634" t="str">
            <v xml:space="preserve"> </v>
          </cell>
          <cell r="Z634" t="str">
            <v xml:space="preserve"> </v>
          </cell>
          <cell r="AA634" t="str">
            <v>NOMINALNI</v>
          </cell>
          <cell r="AB634" t="str">
            <v>REALNE</v>
          </cell>
        </row>
        <row r="635">
          <cell r="A635" t="str">
            <v xml:space="preserve"> </v>
          </cell>
          <cell r="B635" t="str">
            <v xml:space="preserve"> </v>
          </cell>
          <cell r="C635" t="str">
            <v xml:space="preserve"> </v>
          </cell>
          <cell r="D635" t="str">
            <v>REALIZACIJE</v>
          </cell>
          <cell r="E635" t="str">
            <v>SPREJETI</v>
          </cell>
          <cell r="F635" t="str">
            <v xml:space="preserve">OCENA </v>
          </cell>
          <cell r="G635" t="str">
            <v>INDEKSI</v>
          </cell>
          <cell r="H635" t="str">
            <v>STOPNJE</v>
          </cell>
          <cell r="I635" t="str">
            <v>PROJEKCIJE</v>
          </cell>
          <cell r="J635" t="str">
            <v>PROJEKCIJE</v>
          </cell>
          <cell r="K635" t="str">
            <v>PROJEKCIJE</v>
          </cell>
          <cell r="L635" t="str">
            <v>SKUPAJ</v>
          </cell>
          <cell r="N635" t="str">
            <v>PROJEKCIJE</v>
          </cell>
          <cell r="O635" t="str">
            <v>PROJEKCIJE</v>
          </cell>
          <cell r="P635" t="str">
            <v>PROJEKCIJE</v>
          </cell>
          <cell r="Q635" t="str">
            <v>SKUPAJ</v>
          </cell>
          <cell r="R635" t="str">
            <v>PROJEKCIJE</v>
          </cell>
          <cell r="S635" t="str">
            <v>PROJEKCIJE</v>
          </cell>
          <cell r="T635" t="str">
            <v>PROJEKCIJE</v>
          </cell>
          <cell r="U635" t="str">
            <v>PROJEKCIJE</v>
          </cell>
          <cell r="V635" t="str">
            <v>PROJEKCIJE</v>
          </cell>
          <cell r="W635" t="str">
            <v>PROJEKCIJE</v>
          </cell>
          <cell r="X635" t="str">
            <v>PROJEKCIJE</v>
          </cell>
          <cell r="Y635" t="str">
            <v>PROJEKCIJE</v>
          </cell>
          <cell r="Z635" t="str">
            <v>PREDLOG</v>
          </cell>
          <cell r="AA635" t="str">
            <v>INDEKSI</v>
          </cell>
          <cell r="AB635" t="str">
            <v>STOPNJE</v>
          </cell>
        </row>
        <row r="636">
          <cell r="A636" t="str">
            <v>KONTO</v>
          </cell>
          <cell r="B636" t="str">
            <v xml:space="preserve"> </v>
          </cell>
          <cell r="C636" t="str">
            <v xml:space="preserve"> </v>
          </cell>
          <cell r="D636" t="str">
            <v>JANUAR -</v>
          </cell>
          <cell r="E636" t="str">
            <v>PRORAČUN</v>
          </cell>
          <cell r="F636">
            <v>2000</v>
          </cell>
          <cell r="G636" t="str">
            <v>RASTI</v>
          </cell>
          <cell r="H636" t="str">
            <v>RASTI</v>
          </cell>
          <cell r="I636" t="str">
            <v>JANUAR</v>
          </cell>
          <cell r="J636" t="str">
            <v>FEBRUAR</v>
          </cell>
          <cell r="K636" t="str">
            <v>MAREC</v>
          </cell>
          <cell r="L636" t="str">
            <v>JANUAR -</v>
          </cell>
          <cell r="N636" t="str">
            <v>APRIL</v>
          </cell>
          <cell r="O636" t="str">
            <v>MAJ</v>
          </cell>
          <cell r="P636" t="str">
            <v>JUNIJ</v>
          </cell>
          <cell r="Q636" t="str">
            <v>JANUAR -</v>
          </cell>
          <cell r="R636" t="str">
            <v>JULIJ</v>
          </cell>
          <cell r="S636" t="str">
            <v>AVGUST</v>
          </cell>
          <cell r="T636" t="str">
            <v>SEPTEMBER</v>
          </cell>
          <cell r="U636" t="str">
            <v>OKTOBER</v>
          </cell>
          <cell r="V636" t="str">
            <v>NOVEMBER</v>
          </cell>
          <cell r="W636" t="str">
            <v>DECEMBER</v>
          </cell>
          <cell r="X636" t="str">
            <v>JANUAR</v>
          </cell>
          <cell r="Y636" t="str">
            <v>JANUAR -</v>
          </cell>
          <cell r="Z636" t="str">
            <v>PRORAČUNA</v>
          </cell>
          <cell r="AA636" t="str">
            <v>RASTI</v>
          </cell>
          <cell r="AB636" t="str">
            <v>RASTI</v>
          </cell>
        </row>
        <row r="637">
          <cell r="A637" t="str">
            <v xml:space="preserve"> </v>
          </cell>
          <cell r="B637" t="str">
            <v xml:space="preserve"> </v>
          </cell>
          <cell r="C637" t="str">
            <v xml:space="preserve"> </v>
          </cell>
          <cell r="D637" t="str">
            <v>DECEMBER</v>
          </cell>
          <cell r="E637" t="str">
            <v>ZA LETO</v>
          </cell>
          <cell r="F637" t="str">
            <v>MINUS</v>
          </cell>
          <cell r="G637" t="str">
            <v>I.XII.2000/</v>
          </cell>
          <cell r="H637" t="str">
            <v>I.XII.2000/</v>
          </cell>
          <cell r="I637">
            <v>2001</v>
          </cell>
          <cell r="J637">
            <v>2001</v>
          </cell>
          <cell r="K637">
            <v>2001</v>
          </cell>
          <cell r="L637" t="str">
            <v>MAREC</v>
          </cell>
          <cell r="N637">
            <v>2001</v>
          </cell>
          <cell r="O637">
            <v>2001</v>
          </cell>
          <cell r="P637">
            <v>2001</v>
          </cell>
          <cell r="Q637" t="str">
            <v>JUNIJ</v>
          </cell>
          <cell r="R637">
            <v>2001</v>
          </cell>
          <cell r="S637">
            <v>2001</v>
          </cell>
          <cell r="T637">
            <v>2001</v>
          </cell>
          <cell r="U637">
            <v>2001</v>
          </cell>
          <cell r="V637">
            <v>2001</v>
          </cell>
          <cell r="W637">
            <v>2001</v>
          </cell>
          <cell r="X637">
            <v>2002</v>
          </cell>
          <cell r="Y637" t="str">
            <v>DECEMBER</v>
          </cell>
          <cell r="Z637" t="str">
            <v>ZA LETO</v>
          </cell>
          <cell r="AA637" t="str">
            <v>I.XII.2001/</v>
          </cell>
          <cell r="AB637" t="str">
            <v>I.XII.2001/</v>
          </cell>
        </row>
        <row r="638">
          <cell r="C638" t="str">
            <v xml:space="preserve"> </v>
          </cell>
          <cell r="D638" t="str">
            <v>2 0 0 0</v>
          </cell>
          <cell r="E638" t="str">
            <v>2 0 0 0</v>
          </cell>
          <cell r="F638" t="str">
            <v>SPR.PROR.</v>
          </cell>
          <cell r="G638" t="str">
            <v>I.-XII.1999</v>
          </cell>
          <cell r="H638" t="str">
            <v>I.-XII.1999</v>
          </cell>
          <cell r="I638" t="str">
            <v xml:space="preserve"> </v>
          </cell>
          <cell r="J638" t="str">
            <v xml:space="preserve"> </v>
          </cell>
          <cell r="K638" t="str">
            <v xml:space="preserve"> </v>
          </cell>
          <cell r="L638" t="str">
            <v>2 0 0 1</v>
          </cell>
          <cell r="N638" t="str">
            <v xml:space="preserve"> </v>
          </cell>
          <cell r="O638" t="str">
            <v xml:space="preserve"> </v>
          </cell>
          <cell r="P638" t="str">
            <v xml:space="preserve"> </v>
          </cell>
          <cell r="Q638" t="str">
            <v>2 0 0 1</v>
          </cell>
          <cell r="R638" t="str">
            <v xml:space="preserve"> </v>
          </cell>
          <cell r="S638" t="str">
            <v xml:space="preserve"> </v>
          </cell>
          <cell r="T638" t="str">
            <v xml:space="preserve"> </v>
          </cell>
          <cell r="U638" t="str">
            <v xml:space="preserve"> </v>
          </cell>
          <cell r="V638" t="str">
            <v xml:space="preserve"> </v>
          </cell>
          <cell r="W638" t="str">
            <v xml:space="preserve"> </v>
          </cell>
          <cell r="X638" t="str">
            <v>ZA LETO 2001</v>
          </cell>
          <cell r="Y638" t="str">
            <v>2 0 0 1</v>
          </cell>
          <cell r="Z638" t="str">
            <v>2 0 0 1</v>
          </cell>
          <cell r="AA638" t="str">
            <v>I.-XII.2000</v>
          </cell>
          <cell r="AB638" t="str">
            <v>I.-XII.2000</v>
          </cell>
        </row>
        <row r="639">
          <cell r="A639" t="str">
            <v xml:space="preserve"> </v>
          </cell>
          <cell r="D639" t="str">
            <v>(1)</v>
          </cell>
          <cell r="E639" t="str">
            <v>(2)</v>
          </cell>
          <cell r="F639" t="str">
            <v>(3=1-2)</v>
          </cell>
          <cell r="G639" t="str">
            <v xml:space="preserve"> </v>
          </cell>
          <cell r="H639" t="str">
            <v xml:space="preserve"> </v>
          </cell>
          <cell r="I639" t="str">
            <v xml:space="preserve"> </v>
          </cell>
          <cell r="J639" t="str">
            <v xml:space="preserve"> </v>
          </cell>
          <cell r="K639" t="str">
            <v xml:space="preserve"> </v>
          </cell>
          <cell r="L639" t="str">
            <v xml:space="preserve"> </v>
          </cell>
          <cell r="N639" t="str">
            <v xml:space="preserve"> </v>
          </cell>
          <cell r="O639" t="str">
            <v xml:space="preserve"> </v>
          </cell>
          <cell r="P639" t="str">
            <v xml:space="preserve"> </v>
          </cell>
          <cell r="Q639" t="str">
            <v xml:space="preserve"> </v>
          </cell>
          <cell r="R639" t="str">
            <v xml:space="preserve"> </v>
          </cell>
          <cell r="S639" t="str">
            <v xml:space="preserve"> </v>
          </cell>
          <cell r="T639" t="str">
            <v xml:space="preserve"> </v>
          </cell>
          <cell r="U639" t="str">
            <v xml:space="preserve"> </v>
          </cell>
          <cell r="V639" t="str">
            <v xml:space="preserve"> </v>
          </cell>
          <cell r="W639" t="str">
            <v xml:space="preserve"> </v>
          </cell>
          <cell r="X639" t="str">
            <v xml:space="preserve"> </v>
          </cell>
          <cell r="Y639" t="str">
            <v>(1)</v>
          </cell>
          <cell r="Z639" t="str">
            <v>(2)</v>
          </cell>
          <cell r="AA639" t="str">
            <v xml:space="preserve"> </v>
          </cell>
          <cell r="AB639" t="str">
            <v xml:space="preserve"> </v>
          </cell>
        </row>
        <row r="640">
          <cell r="A640" t="str">
            <v xml:space="preserve"> </v>
          </cell>
          <cell r="B640" t="str">
            <v>IV.</v>
          </cell>
          <cell r="C640" t="str">
            <v xml:space="preserve">PREJETA VRAČILA DANIH POSOJIL </v>
          </cell>
          <cell r="Q640" t="str">
            <v xml:space="preserve"> </v>
          </cell>
        </row>
        <row r="641">
          <cell r="C641" t="str">
            <v>IN PRODAJA KAPITALSKIH DELEŽEV</v>
          </cell>
          <cell r="D641">
            <v>17296535.220880002</v>
          </cell>
          <cell r="E641">
            <v>30904300</v>
          </cell>
          <cell r="F641">
            <v>-13607764.779119998</v>
          </cell>
          <cell r="G641">
            <v>113.86832026633409</v>
          </cell>
          <cell r="H641">
            <v>4.5622775632085251</v>
          </cell>
          <cell r="I641" t="e">
            <v>#VALUE!</v>
          </cell>
          <cell r="J641" t="e">
            <v>#VALUE!</v>
          </cell>
          <cell r="K641" t="e">
            <v>#VALUE!</v>
          </cell>
          <cell r="L641" t="e">
            <v>#VALUE!</v>
          </cell>
          <cell r="N641" t="e">
            <v>#VALUE!</v>
          </cell>
          <cell r="O641" t="e">
            <v>#VALUE!</v>
          </cell>
          <cell r="P641" t="e">
            <v>#VALUE!</v>
          </cell>
          <cell r="Q641" t="e">
            <v>#VALUE!</v>
          </cell>
          <cell r="R641" t="e">
            <v>#VALUE!</v>
          </cell>
          <cell r="S641" t="e">
            <v>#VALUE!</v>
          </cell>
          <cell r="T641" t="e">
            <v>#VALUE!</v>
          </cell>
          <cell r="U641" t="e">
            <v>#VALUE!</v>
          </cell>
          <cell r="V641">
            <v>7774</v>
          </cell>
          <cell r="W641">
            <v>3120040</v>
          </cell>
          <cell r="X641">
            <v>0</v>
          </cell>
          <cell r="Y641" t="e">
            <v>#VALUE!</v>
          </cell>
          <cell r="Z641" t="e">
            <v>#VALUE!</v>
          </cell>
          <cell r="AA641" t="e">
            <v>#VALUE!</v>
          </cell>
          <cell r="AB641" t="e">
            <v>#VALUE!</v>
          </cell>
        </row>
        <row r="642">
          <cell r="C642" t="str">
            <v xml:space="preserve">                                 - dinamizirani sprejeti proračun</v>
          </cell>
          <cell r="D642">
            <v>28219710</v>
          </cell>
          <cell r="I642">
            <v>319916</v>
          </cell>
          <cell r="J642">
            <v>319916</v>
          </cell>
          <cell r="K642">
            <v>319916</v>
          </cell>
          <cell r="N642">
            <v>319916</v>
          </cell>
          <cell r="O642">
            <v>319916</v>
          </cell>
          <cell r="P642">
            <v>319916</v>
          </cell>
          <cell r="Q642">
            <v>1919496</v>
          </cell>
          <cell r="R642">
            <v>319916</v>
          </cell>
          <cell r="S642">
            <v>319916</v>
          </cell>
          <cell r="T642">
            <v>319916</v>
          </cell>
          <cell r="U642">
            <v>319916</v>
          </cell>
          <cell r="V642">
            <v>3061</v>
          </cell>
          <cell r="W642">
            <v>24700634</v>
          </cell>
          <cell r="X642">
            <v>0</v>
          </cell>
          <cell r="Y642">
            <v>27902855</v>
          </cell>
        </row>
        <row r="644">
          <cell r="A644">
            <v>750</v>
          </cell>
          <cell r="C644" t="str">
            <v xml:space="preserve">PREJETA VRAČILA DANIH POSOJIL </v>
          </cell>
          <cell r="D644">
            <v>13660474.272159999</v>
          </cell>
          <cell r="E644">
            <v>5442900</v>
          </cell>
          <cell r="F644">
            <v>8217574.2721599992</v>
          </cell>
          <cell r="G644">
            <v>235.43355880559017</v>
          </cell>
          <cell r="H644">
            <v>116.19243232836561</v>
          </cell>
          <cell r="I644" t="e">
            <v>#VALUE!</v>
          </cell>
          <cell r="J644" t="e">
            <v>#VALUE!</v>
          </cell>
          <cell r="K644" t="e">
            <v>#VALUE!</v>
          </cell>
          <cell r="L644" t="e">
            <v>#VALUE!</v>
          </cell>
          <cell r="N644" t="e">
            <v>#VALUE!</v>
          </cell>
          <cell r="O644" t="e">
            <v>#VALUE!</v>
          </cell>
          <cell r="P644" t="e">
            <v>#VALUE!</v>
          </cell>
          <cell r="Q644" t="e">
            <v>#VALUE!</v>
          </cell>
          <cell r="R644" t="e">
            <v>#VALUE!</v>
          </cell>
          <cell r="S644" t="e">
            <v>#VALUE!</v>
          </cell>
          <cell r="T644" t="e">
            <v>#VALUE!</v>
          </cell>
          <cell r="U644" t="e">
            <v>#VALUE!</v>
          </cell>
          <cell r="V644">
            <v>3730</v>
          </cell>
          <cell r="W644">
            <v>3110040</v>
          </cell>
          <cell r="X644">
            <v>0</v>
          </cell>
          <cell r="Y644" t="e">
            <v>#VALUE!</v>
          </cell>
          <cell r="Z644">
            <v>0</v>
          </cell>
          <cell r="AA644" t="e">
            <v>#VALUE!</v>
          </cell>
          <cell r="AB644" t="e">
            <v>#VALUE!</v>
          </cell>
        </row>
        <row r="645">
          <cell r="A645">
            <v>7500</v>
          </cell>
          <cell r="C645" t="str">
            <v>Prejeta vračila danih posojil od posameznikov</v>
          </cell>
          <cell r="D645">
            <v>2234.4697000000001</v>
          </cell>
          <cell r="E645">
            <v>101100</v>
          </cell>
          <cell r="F645">
            <v>-98865.530299999999</v>
          </cell>
          <cell r="G645" t="str">
            <v>…</v>
          </cell>
          <cell r="H645" t="str">
            <v>…</v>
          </cell>
          <cell r="I645" t="e">
            <v>#VALUE!</v>
          </cell>
          <cell r="J645" t="e">
            <v>#VALUE!</v>
          </cell>
          <cell r="K645" t="e">
            <v>#VALUE!</v>
          </cell>
          <cell r="L645" t="e">
            <v>#VALUE!</v>
          </cell>
          <cell r="N645" t="e">
            <v>#VALUE!</v>
          </cell>
          <cell r="O645" t="e">
            <v>#VALUE!</v>
          </cell>
          <cell r="P645" t="e">
            <v>#VALUE!</v>
          </cell>
          <cell r="Q645" t="e">
            <v>#VALUE!</v>
          </cell>
          <cell r="R645" t="e">
            <v>#VALUE!</v>
          </cell>
          <cell r="S645" t="e">
            <v>#VALUE!</v>
          </cell>
          <cell r="T645" t="e">
            <v>#VALUE!</v>
          </cell>
          <cell r="U645" t="e">
            <v>#VALUE!</v>
          </cell>
          <cell r="V645">
            <v>35</v>
          </cell>
          <cell r="W645">
            <v>40</v>
          </cell>
          <cell r="X645">
            <v>0</v>
          </cell>
          <cell r="Y645" t="e">
            <v>#VALUE!</v>
          </cell>
          <cell r="Z645" t="str">
            <v xml:space="preserve"> </v>
          </cell>
          <cell r="AA645" t="e">
            <v>#VALUE!</v>
          </cell>
          <cell r="AB645" t="e">
            <v>#VALUE!</v>
          </cell>
        </row>
        <row r="646">
          <cell r="A646">
            <v>7501</v>
          </cell>
          <cell r="C646" t="str">
            <v>Prejeta vračila danih posojil od javnih podjetij</v>
          </cell>
          <cell r="D646">
            <v>0</v>
          </cell>
          <cell r="E646">
            <v>0</v>
          </cell>
          <cell r="F646">
            <v>0</v>
          </cell>
          <cell r="G646">
            <v>0</v>
          </cell>
          <cell r="H646">
            <v>-100</v>
          </cell>
          <cell r="I646" t="e">
            <v>#VALUE!</v>
          </cell>
          <cell r="J646" t="e">
            <v>#VALUE!</v>
          </cell>
          <cell r="K646" t="e">
            <v>#VALUE!</v>
          </cell>
          <cell r="L646" t="e">
            <v>#VALUE!</v>
          </cell>
          <cell r="N646" t="e">
            <v>#VALUE!</v>
          </cell>
          <cell r="O646" t="e">
            <v>#VALUE!</v>
          </cell>
          <cell r="P646" t="e">
            <v>#VALUE!</v>
          </cell>
          <cell r="Q646" t="e">
            <v>#VALUE!</v>
          </cell>
          <cell r="R646" t="e">
            <v>#VALUE!</v>
          </cell>
          <cell r="S646" t="e">
            <v>#VALUE!</v>
          </cell>
          <cell r="T646" t="e">
            <v>#VALUE!</v>
          </cell>
          <cell r="U646" t="e">
            <v>#VALUE!</v>
          </cell>
          <cell r="V646">
            <v>0</v>
          </cell>
          <cell r="W646">
            <v>0</v>
          </cell>
          <cell r="X646">
            <v>0</v>
          </cell>
          <cell r="Y646" t="e">
            <v>#VALUE!</v>
          </cell>
          <cell r="Z646" t="str">
            <v xml:space="preserve"> </v>
          </cell>
          <cell r="AA646" t="e">
            <v>#VALUE!</v>
          </cell>
          <cell r="AB646" t="e">
            <v>#VALUE!</v>
          </cell>
        </row>
        <row r="647">
          <cell r="A647">
            <v>7502</v>
          </cell>
          <cell r="C647" t="str">
            <v>Prejeta vračila danih posojil od finančnih institucij</v>
          </cell>
          <cell r="D647">
            <v>13061900.0701</v>
          </cell>
          <cell r="E647">
            <v>5341800</v>
          </cell>
          <cell r="F647">
            <v>7720100.0701000001</v>
          </cell>
          <cell r="G647">
            <v>236.5121250981627</v>
          </cell>
          <cell r="H647">
            <v>117.18285132980961</v>
          </cell>
          <cell r="I647" t="e">
            <v>#VALUE!</v>
          </cell>
          <cell r="J647" t="e">
            <v>#VALUE!</v>
          </cell>
          <cell r="K647" t="e">
            <v>#VALUE!</v>
          </cell>
          <cell r="L647" t="e">
            <v>#VALUE!</v>
          </cell>
          <cell r="N647" t="e">
            <v>#VALUE!</v>
          </cell>
          <cell r="O647" t="e">
            <v>#VALUE!</v>
          </cell>
          <cell r="P647">
            <v>3032421</v>
          </cell>
          <cell r="Q647" t="e">
            <v>#VALUE!</v>
          </cell>
          <cell r="R647" t="e">
            <v>#VALUE!</v>
          </cell>
          <cell r="S647" t="e">
            <v>#VALUE!</v>
          </cell>
          <cell r="T647" t="e">
            <v>#VALUE!</v>
          </cell>
          <cell r="U647" t="e">
            <v>#VALUE!</v>
          </cell>
          <cell r="V647">
            <v>0</v>
          </cell>
          <cell r="W647">
            <v>3100000</v>
          </cell>
          <cell r="X647">
            <v>0</v>
          </cell>
          <cell r="Y647" t="e">
            <v>#VALUE!</v>
          </cell>
          <cell r="Z647" t="str">
            <v xml:space="preserve"> </v>
          </cell>
          <cell r="AA647" t="e">
            <v>#VALUE!</v>
          </cell>
          <cell r="AB647" t="e">
            <v>#VALUE!</v>
          </cell>
        </row>
        <row r="648">
          <cell r="A648">
            <v>7503</v>
          </cell>
          <cell r="C648" t="str">
            <v>Prejeta vračila posojil od privatnih podjetij in zasebn.</v>
          </cell>
          <cell r="D648">
            <v>190941.26101999998</v>
          </cell>
          <cell r="E648">
            <v>0</v>
          </cell>
          <cell r="F648">
            <v>190941.26101999998</v>
          </cell>
          <cell r="G648">
            <v>70.069930392915978</v>
          </cell>
          <cell r="H648">
            <v>-35.656629574916465</v>
          </cell>
          <cell r="I648" t="e">
            <v>#VALUE!</v>
          </cell>
          <cell r="J648" t="e">
            <v>#VALUE!</v>
          </cell>
          <cell r="K648" t="e">
            <v>#VALUE!</v>
          </cell>
          <cell r="L648" t="e">
            <v>#VALUE!</v>
          </cell>
          <cell r="N648" t="e">
            <v>#VALUE!</v>
          </cell>
          <cell r="O648" t="e">
            <v>#VALUE!</v>
          </cell>
          <cell r="P648">
            <v>181879</v>
          </cell>
          <cell r="Q648" t="e">
            <v>#VALUE!</v>
          </cell>
          <cell r="R648" t="e">
            <v>#VALUE!</v>
          </cell>
          <cell r="S648" t="e">
            <v>#VALUE!</v>
          </cell>
          <cell r="T648" t="e">
            <v>#VALUE!</v>
          </cell>
          <cell r="U648" t="e">
            <v>#VALUE!</v>
          </cell>
          <cell r="V648">
            <v>0</v>
          </cell>
          <cell r="W648">
            <v>0</v>
          </cell>
          <cell r="X648">
            <v>0</v>
          </cell>
          <cell r="Y648" t="e">
            <v>#VALUE!</v>
          </cell>
          <cell r="Z648" t="str">
            <v xml:space="preserve"> </v>
          </cell>
          <cell r="AA648" t="e">
            <v>#VALUE!</v>
          </cell>
          <cell r="AB648" t="e">
            <v>#VALUE!</v>
          </cell>
        </row>
        <row r="649">
          <cell r="A649">
            <v>7504</v>
          </cell>
          <cell r="C649" t="str">
            <v>Prejeta vračila danih posojil od drugih ravni države</v>
          </cell>
          <cell r="D649">
            <v>405398.47133999993</v>
          </cell>
          <cell r="E649">
            <v>0</v>
          </cell>
          <cell r="F649">
            <v>405398.47133999993</v>
          </cell>
          <cell r="G649" t="str">
            <v>…</v>
          </cell>
          <cell r="H649" t="str">
            <v>…</v>
          </cell>
          <cell r="I649" t="e">
            <v>#VALUE!</v>
          </cell>
          <cell r="J649" t="e">
            <v>#VALUE!</v>
          </cell>
          <cell r="K649" t="e">
            <v>#VALUE!</v>
          </cell>
          <cell r="L649" t="e">
            <v>#VALUE!</v>
          </cell>
          <cell r="N649" t="e">
            <v>#VALUE!</v>
          </cell>
          <cell r="O649" t="e">
            <v>#VALUE!</v>
          </cell>
          <cell r="P649" t="e">
            <v>#VALUE!</v>
          </cell>
          <cell r="Q649" t="e">
            <v>#VALUE!</v>
          </cell>
          <cell r="R649" t="e">
            <v>#VALUE!</v>
          </cell>
          <cell r="S649" t="e">
            <v>#VALUE!</v>
          </cell>
          <cell r="T649" t="e">
            <v>#VALUE!</v>
          </cell>
          <cell r="U649">
            <v>12495</v>
          </cell>
          <cell r="V649">
            <v>3695</v>
          </cell>
          <cell r="W649">
            <v>10000</v>
          </cell>
          <cell r="X649">
            <v>0</v>
          </cell>
          <cell r="Y649" t="e">
            <v>#VALUE!</v>
          </cell>
          <cell r="Z649" t="str">
            <v xml:space="preserve"> </v>
          </cell>
          <cell r="AA649" t="str">
            <v>…</v>
          </cell>
          <cell r="AB649" t="str">
            <v>…</v>
          </cell>
        </row>
        <row r="650">
          <cell r="A650">
            <v>7505</v>
          </cell>
          <cell r="C650" t="str">
            <v>Prejeta vračila danih posojil iz tujine</v>
          </cell>
          <cell r="D650">
            <v>0</v>
          </cell>
          <cell r="E650">
            <v>0</v>
          </cell>
          <cell r="F650">
            <v>0</v>
          </cell>
          <cell r="I650" t="e">
            <v>#VALUE!</v>
          </cell>
          <cell r="J650" t="e">
            <v>#VALUE!</v>
          </cell>
          <cell r="K650" t="e">
            <v>#VALUE!</v>
          </cell>
          <cell r="L650" t="e">
            <v>#VALUE!</v>
          </cell>
          <cell r="N650" t="e">
            <v>#VALUE!</v>
          </cell>
          <cell r="O650" t="e">
            <v>#VALUE!</v>
          </cell>
          <cell r="P650" t="e">
            <v>#VALUE!</v>
          </cell>
          <cell r="Q650" t="e">
            <v>#VALUE!</v>
          </cell>
          <cell r="R650" t="e">
            <v>#VALUE!</v>
          </cell>
          <cell r="S650" t="e">
            <v>#VALUE!</v>
          </cell>
          <cell r="T650" t="e">
            <v>#VALUE!</v>
          </cell>
          <cell r="U650" t="e">
            <v>#VALUE!</v>
          </cell>
          <cell r="V650">
            <v>0</v>
          </cell>
          <cell r="W650">
            <v>0</v>
          </cell>
          <cell r="X650">
            <v>0</v>
          </cell>
          <cell r="Y650" t="e">
            <v>#VALUE!</v>
          </cell>
          <cell r="Z650" t="str">
            <v xml:space="preserve"> </v>
          </cell>
        </row>
        <row r="651">
          <cell r="P651">
            <v>181879</v>
          </cell>
        </row>
        <row r="652">
          <cell r="A652">
            <v>751</v>
          </cell>
          <cell r="C652" t="str">
            <v xml:space="preserve">PRODAJA KAPITALSKIH DELEŽEV </v>
          </cell>
          <cell r="D652">
            <v>0</v>
          </cell>
          <cell r="E652">
            <v>21961400</v>
          </cell>
          <cell r="F652">
            <v>-21961400</v>
          </cell>
          <cell r="G652" t="str">
            <v>…</v>
          </cell>
          <cell r="H652" t="str">
            <v>…</v>
          </cell>
          <cell r="I652" t="e">
            <v>#VALUE!</v>
          </cell>
          <cell r="J652" t="e">
            <v>#VALUE!</v>
          </cell>
          <cell r="K652" t="e">
            <v>#VALUE!</v>
          </cell>
          <cell r="L652" t="e">
            <v>#VALUE!</v>
          </cell>
          <cell r="N652" t="e">
            <v>#VALUE!</v>
          </cell>
          <cell r="O652" t="e">
            <v>#VALUE!</v>
          </cell>
          <cell r="P652" t="e">
            <v>#VALUE!</v>
          </cell>
          <cell r="Q652" t="e">
            <v>#VALUE!</v>
          </cell>
          <cell r="R652" t="e">
            <v>#VALUE!</v>
          </cell>
          <cell r="S652" t="e">
            <v>#VALUE!</v>
          </cell>
          <cell r="T652" t="e">
            <v>#VALUE!</v>
          </cell>
          <cell r="U652" t="e">
            <v>#VALUE!</v>
          </cell>
          <cell r="V652">
            <v>0</v>
          </cell>
          <cell r="W652">
            <v>0</v>
          </cell>
          <cell r="X652">
            <v>0</v>
          </cell>
          <cell r="Y652" t="e">
            <v>#VALUE!</v>
          </cell>
          <cell r="Z652" t="e">
            <v>#VALUE!</v>
          </cell>
          <cell r="AA652" t="str">
            <v>…</v>
          </cell>
          <cell r="AB652" t="str">
            <v>…</v>
          </cell>
        </row>
        <row r="653">
          <cell r="A653">
            <v>7510</v>
          </cell>
          <cell r="C653" t="str">
            <v xml:space="preserve">Prodaja kapitalskih deležev v javnih podjetjih </v>
          </cell>
          <cell r="D653">
            <v>0</v>
          </cell>
          <cell r="E653">
            <v>21961400</v>
          </cell>
          <cell r="F653">
            <v>-21961400</v>
          </cell>
          <cell r="G653" t="str">
            <v>…</v>
          </cell>
          <cell r="H653" t="str">
            <v>…</v>
          </cell>
          <cell r="I653" t="e">
            <v>#VALUE!</v>
          </cell>
          <cell r="J653" t="e">
            <v>#VALUE!</v>
          </cell>
          <cell r="K653" t="e">
            <v>#VALUE!</v>
          </cell>
          <cell r="L653" t="e">
            <v>#VALUE!</v>
          </cell>
          <cell r="N653" t="e">
            <v>#VALUE!</v>
          </cell>
          <cell r="O653" t="e">
            <v>#VALUE!</v>
          </cell>
          <cell r="P653" t="e">
            <v>#VALUE!</v>
          </cell>
          <cell r="Q653" t="e">
            <v>#VALUE!</v>
          </cell>
          <cell r="R653" t="e">
            <v>#VALUE!</v>
          </cell>
          <cell r="S653" t="e">
            <v>#VALUE!</v>
          </cell>
          <cell r="T653" t="e">
            <v>#VALUE!</v>
          </cell>
          <cell r="U653" t="e">
            <v>#VALUE!</v>
          </cell>
          <cell r="V653">
            <v>0</v>
          </cell>
          <cell r="W653">
            <v>0</v>
          </cell>
          <cell r="X653">
            <v>0</v>
          </cell>
          <cell r="Y653" t="e">
            <v>#VALUE!</v>
          </cell>
          <cell r="Z653" t="str">
            <v xml:space="preserve"> </v>
          </cell>
          <cell r="AA653" t="str">
            <v>…</v>
          </cell>
          <cell r="AB653" t="str">
            <v>…</v>
          </cell>
        </row>
        <row r="654">
          <cell r="A654">
            <v>7511</v>
          </cell>
          <cell r="C654" t="str">
            <v>Prodaja kapitalskih deležev v finančnih institucijah</v>
          </cell>
          <cell r="D654">
            <v>0</v>
          </cell>
          <cell r="E654">
            <v>0</v>
          </cell>
          <cell r="F654">
            <v>0</v>
          </cell>
          <cell r="I654" t="e">
            <v>#VALUE!</v>
          </cell>
          <cell r="J654" t="e">
            <v>#VALUE!</v>
          </cell>
          <cell r="K654" t="e">
            <v>#VALUE!</v>
          </cell>
          <cell r="L654" t="e">
            <v>#VALUE!</v>
          </cell>
          <cell r="N654" t="e">
            <v>#VALUE!</v>
          </cell>
          <cell r="O654" t="e">
            <v>#VALUE!</v>
          </cell>
          <cell r="P654" t="e">
            <v>#VALUE!</v>
          </cell>
          <cell r="Q654" t="e">
            <v>#VALUE!</v>
          </cell>
          <cell r="R654" t="e">
            <v>#VALUE!</v>
          </cell>
          <cell r="S654" t="e">
            <v>#VALUE!</v>
          </cell>
          <cell r="T654" t="e">
            <v>#VALUE!</v>
          </cell>
          <cell r="U654" t="e">
            <v>#VALUE!</v>
          </cell>
          <cell r="V654">
            <v>0</v>
          </cell>
          <cell r="W654">
            <v>0</v>
          </cell>
          <cell r="X654">
            <v>0</v>
          </cell>
          <cell r="Y654" t="e">
            <v>#VALUE!</v>
          </cell>
          <cell r="Z654" t="str">
            <v xml:space="preserve"> </v>
          </cell>
        </row>
        <row r="655">
          <cell r="A655">
            <v>7512</v>
          </cell>
          <cell r="C655" t="str">
            <v>Prodaja kapitalskih deležev v privatnih podjetjih</v>
          </cell>
          <cell r="D655">
            <v>0</v>
          </cell>
          <cell r="E655">
            <v>0</v>
          </cell>
          <cell r="F655">
            <v>0</v>
          </cell>
          <cell r="I655" t="e">
            <v>#VALUE!</v>
          </cell>
          <cell r="J655" t="e">
            <v>#VALUE!</v>
          </cell>
          <cell r="K655" t="e">
            <v>#VALUE!</v>
          </cell>
          <cell r="L655" t="e">
            <v>#VALUE!</v>
          </cell>
          <cell r="N655" t="e">
            <v>#VALUE!</v>
          </cell>
          <cell r="O655" t="e">
            <v>#VALUE!</v>
          </cell>
          <cell r="P655" t="e">
            <v>#VALUE!</v>
          </cell>
          <cell r="Q655" t="e">
            <v>#VALUE!</v>
          </cell>
          <cell r="R655" t="e">
            <v>#VALUE!</v>
          </cell>
          <cell r="S655" t="e">
            <v>#VALUE!</v>
          </cell>
          <cell r="T655" t="e">
            <v>#VALUE!</v>
          </cell>
          <cell r="U655" t="e">
            <v>#VALUE!</v>
          </cell>
          <cell r="V655">
            <v>0</v>
          </cell>
          <cell r="W655">
            <v>0</v>
          </cell>
          <cell r="X655">
            <v>0</v>
          </cell>
          <cell r="Y655" t="e">
            <v>#VALUE!</v>
          </cell>
          <cell r="Z655" t="str">
            <v xml:space="preserve"> </v>
          </cell>
        </row>
        <row r="657">
          <cell r="A657">
            <v>752</v>
          </cell>
          <cell r="C657" t="str">
            <v>KUPNINE IZ NASLOVA PRIVATIZACIJE PODJETIJ</v>
          </cell>
          <cell r="D657">
            <v>3636060.9487199998</v>
          </cell>
          <cell r="E657">
            <v>3500000</v>
          </cell>
          <cell r="F657">
            <v>136060.94871999975</v>
          </cell>
          <cell r="G657">
            <v>38.732255190578456</v>
          </cell>
          <cell r="H657">
            <v>-64.433190825915105</v>
          </cell>
          <cell r="I657" t="e">
            <v>#VALUE!</v>
          </cell>
          <cell r="J657" t="e">
            <v>#VALUE!</v>
          </cell>
          <cell r="K657" t="e">
            <v>#VALUE!</v>
          </cell>
          <cell r="L657" t="e">
            <v>#VALUE!</v>
          </cell>
          <cell r="N657" t="e">
            <v>#VALUE!</v>
          </cell>
          <cell r="O657" t="e">
            <v>#VALUE!</v>
          </cell>
          <cell r="P657" t="e">
            <v>#VALUE!</v>
          </cell>
          <cell r="Q657" t="e">
            <v>#VALUE!</v>
          </cell>
          <cell r="R657" t="e">
            <v>#VALUE!</v>
          </cell>
          <cell r="S657" t="e">
            <v>#VALUE!</v>
          </cell>
          <cell r="T657" t="e">
            <v>#VALUE!</v>
          </cell>
          <cell r="U657" t="e">
            <v>#VALUE!</v>
          </cell>
          <cell r="V657">
            <v>4044</v>
          </cell>
          <cell r="W657">
            <v>10000</v>
          </cell>
          <cell r="X657">
            <v>0</v>
          </cell>
          <cell r="Y657" t="e">
            <v>#VALUE!</v>
          </cell>
          <cell r="Z657" t="str">
            <v xml:space="preserve"> </v>
          </cell>
          <cell r="AA657" t="e">
            <v>#VALUE!</v>
          </cell>
          <cell r="AB657" t="e">
            <v>#VALUE!</v>
          </cell>
        </row>
        <row r="658">
          <cell r="A658">
            <v>7520</v>
          </cell>
          <cell r="C658" t="str">
            <v>Sredstva kupnin iz naslova privatizacije podjetij</v>
          </cell>
          <cell r="D658">
            <v>3636060.9487199998</v>
          </cell>
          <cell r="E658">
            <v>3500000</v>
          </cell>
          <cell r="F658">
            <v>136060.94871999975</v>
          </cell>
          <cell r="G658">
            <v>38.732255190578456</v>
          </cell>
          <cell r="H658">
            <v>-64.433190825915105</v>
          </cell>
          <cell r="I658" t="e">
            <v>#VALUE!</v>
          </cell>
          <cell r="J658" t="e">
            <v>#VALUE!</v>
          </cell>
          <cell r="K658" t="e">
            <v>#VALUE!</v>
          </cell>
          <cell r="L658" t="e">
            <v>#VALUE!</v>
          </cell>
          <cell r="N658" t="e">
            <v>#VALUE!</v>
          </cell>
          <cell r="O658" t="e">
            <v>#VALUE!</v>
          </cell>
          <cell r="P658" t="e">
            <v>#VALUE!</v>
          </cell>
          <cell r="Q658" t="e">
            <v>#VALUE!</v>
          </cell>
          <cell r="R658" t="e">
            <v>#VALUE!</v>
          </cell>
          <cell r="S658" t="e">
            <v>#VALUE!</v>
          </cell>
          <cell r="T658" t="e">
            <v>#VALUE!</v>
          </cell>
          <cell r="U658" t="e">
            <v>#VALUE!</v>
          </cell>
          <cell r="V658">
            <v>4044</v>
          </cell>
          <cell r="W658">
            <v>10000</v>
          </cell>
          <cell r="X658">
            <v>0</v>
          </cell>
          <cell r="Y658" t="e">
            <v>#VALUE!</v>
          </cell>
          <cell r="Z658" t="str">
            <v xml:space="preserve"> </v>
          </cell>
          <cell r="AA658" t="e">
            <v>#VALUE!</v>
          </cell>
          <cell r="AB658" t="e">
            <v>#VALUE!</v>
          </cell>
        </row>
        <row r="660">
          <cell r="I660" t="str">
            <v xml:space="preserve"> </v>
          </cell>
          <cell r="J660" t="str">
            <v xml:space="preserve"> </v>
          </cell>
          <cell r="K660" t="str">
            <v xml:space="preserve"> </v>
          </cell>
          <cell r="N660" t="str">
            <v xml:space="preserve"> </v>
          </cell>
          <cell r="O660" t="str">
            <v xml:space="preserve"> </v>
          </cell>
          <cell r="P660" t="str">
            <v xml:space="preserve"> </v>
          </cell>
          <cell r="Q660" t="str">
            <v xml:space="preserve"> </v>
          </cell>
          <cell r="R660" t="str">
            <v xml:space="preserve"> </v>
          </cell>
          <cell r="S660" t="str">
            <v xml:space="preserve"> </v>
          </cell>
          <cell r="T660" t="str">
            <v xml:space="preserve"> </v>
          </cell>
        </row>
        <row r="661">
          <cell r="A661" t="str">
            <v xml:space="preserve"> </v>
          </cell>
          <cell r="B661" t="str">
            <v>V.</v>
          </cell>
          <cell r="C661" t="str">
            <v xml:space="preserve">DANA POSOJILA IN POVEČANJE </v>
          </cell>
          <cell r="Q661" t="str">
            <v xml:space="preserve"> </v>
          </cell>
        </row>
        <row r="662">
          <cell r="C662" t="str">
            <v xml:space="preserve">KAPITALSKIH DELEŽEV  </v>
          </cell>
          <cell r="D662">
            <v>12397944.89758</v>
          </cell>
          <cell r="E662">
            <v>31838515</v>
          </cell>
          <cell r="F662">
            <v>-19440570.102420002</v>
          </cell>
          <cell r="G662">
            <v>75.563341277210199</v>
          </cell>
          <cell r="H662">
            <v>-30.612175135711482</v>
          </cell>
          <cell r="I662" t="e">
            <v>#VALUE!</v>
          </cell>
          <cell r="J662" t="e">
            <v>#VALUE!</v>
          </cell>
          <cell r="K662" t="e">
            <v>#VALUE!</v>
          </cell>
          <cell r="L662" t="e">
            <v>#VALUE!</v>
          </cell>
          <cell r="N662" t="e">
            <v>#VALUE!</v>
          </cell>
          <cell r="O662" t="e">
            <v>#VALUE!</v>
          </cell>
          <cell r="P662" t="e">
            <v>#VALUE!</v>
          </cell>
          <cell r="Q662" t="e">
            <v>#VALUE!</v>
          </cell>
          <cell r="R662" t="e">
            <v>#VALUE!</v>
          </cell>
          <cell r="S662" t="e">
            <v>#VALUE!</v>
          </cell>
          <cell r="T662" t="e">
            <v>#VALUE!</v>
          </cell>
          <cell r="U662" t="e">
            <v>#VALUE!</v>
          </cell>
          <cell r="V662">
            <v>1242416</v>
          </cell>
          <cell r="W662">
            <v>1238700</v>
          </cell>
          <cell r="X662">
            <v>0</v>
          </cell>
          <cell r="Y662" t="e">
            <v>#VALUE!</v>
          </cell>
          <cell r="Z662" t="e">
            <v>#VALUE!</v>
          </cell>
          <cell r="AA662" t="e">
            <v>#VALUE!</v>
          </cell>
          <cell r="AB662" t="e">
            <v>#VALUE!</v>
          </cell>
        </row>
        <row r="663">
          <cell r="C663" t="str">
            <v xml:space="preserve">                                 - dinamizirani sprejeti proračun</v>
          </cell>
          <cell r="D663">
            <v>35472134</v>
          </cell>
          <cell r="I663">
            <v>1036854</v>
          </cell>
          <cell r="J663">
            <v>1036854</v>
          </cell>
          <cell r="K663">
            <v>1036854</v>
          </cell>
          <cell r="N663">
            <v>1036854</v>
          </cell>
          <cell r="O663">
            <v>1036854</v>
          </cell>
          <cell r="P663">
            <v>1036854</v>
          </cell>
          <cell r="Q663">
            <v>6221124</v>
          </cell>
          <cell r="R663">
            <v>1036854</v>
          </cell>
          <cell r="S663">
            <v>1036854</v>
          </cell>
          <cell r="T663">
            <v>1036854</v>
          </cell>
          <cell r="U663">
            <v>1036854</v>
          </cell>
          <cell r="V663">
            <v>466685</v>
          </cell>
          <cell r="W663">
            <v>24066740</v>
          </cell>
          <cell r="X663">
            <v>0</v>
          </cell>
          <cell r="Y663">
            <v>34901965</v>
          </cell>
        </row>
        <row r="664">
          <cell r="Q664" t="str">
            <v xml:space="preserve"> </v>
          </cell>
        </row>
        <row r="665">
          <cell r="A665">
            <v>440</v>
          </cell>
          <cell r="C665" t="str">
            <v>DANA POSOJILA</v>
          </cell>
          <cell r="D665">
            <v>5901901.5554300006</v>
          </cell>
          <cell r="E665">
            <v>5443415</v>
          </cell>
          <cell r="F665">
            <v>458486.55543000065</v>
          </cell>
          <cell r="G665">
            <v>114.84349841917295</v>
          </cell>
          <cell r="H665">
            <v>5.4577579606730495</v>
          </cell>
          <cell r="I665" t="e">
            <v>#VALUE!</v>
          </cell>
          <cell r="J665" t="e">
            <v>#VALUE!</v>
          </cell>
          <cell r="K665" t="e">
            <v>#VALUE!</v>
          </cell>
          <cell r="L665" t="e">
            <v>#VALUE!</v>
          </cell>
          <cell r="N665" t="e">
            <v>#VALUE!</v>
          </cell>
          <cell r="O665" t="e">
            <v>#VALUE!</v>
          </cell>
          <cell r="P665" t="e">
            <v>#VALUE!</v>
          </cell>
          <cell r="Q665" t="e">
            <v>#VALUE!</v>
          </cell>
          <cell r="R665" t="e">
            <v>#VALUE!</v>
          </cell>
          <cell r="S665" t="e">
            <v>#VALUE!</v>
          </cell>
          <cell r="T665" t="e">
            <v>#VALUE!</v>
          </cell>
          <cell r="U665" t="e">
            <v>#VALUE!</v>
          </cell>
          <cell r="V665">
            <v>81492</v>
          </cell>
          <cell r="W665">
            <v>1238700</v>
          </cell>
          <cell r="X665">
            <v>0</v>
          </cell>
          <cell r="Y665" t="e">
            <v>#VALUE!</v>
          </cell>
          <cell r="Z665" t="e">
            <v>#VALUE!</v>
          </cell>
          <cell r="AA665" t="e">
            <v>#VALUE!</v>
          </cell>
          <cell r="AB665" t="e">
            <v>#VALUE!</v>
          </cell>
        </row>
        <row r="666">
          <cell r="A666">
            <v>4400</v>
          </cell>
          <cell r="C666" t="str">
            <v xml:space="preserve">Dana posojila posameznikom </v>
          </cell>
          <cell r="D666">
            <v>4417.9119999999994</v>
          </cell>
          <cell r="E666">
            <v>24000</v>
          </cell>
          <cell r="F666">
            <v>-19582.088</v>
          </cell>
          <cell r="G666">
            <v>10.170615590036372</v>
          </cell>
          <cell r="H666">
            <v>-90.660591744686528</v>
          </cell>
          <cell r="I666" t="e">
            <v>#VALUE!</v>
          </cell>
          <cell r="J666" t="e">
            <v>#VALUE!</v>
          </cell>
          <cell r="K666" t="e">
            <v>#VALUE!</v>
          </cell>
          <cell r="L666" t="e">
            <v>#VALUE!</v>
          </cell>
          <cell r="N666" t="e">
            <v>#VALUE!</v>
          </cell>
          <cell r="O666" t="e">
            <v>#VALUE!</v>
          </cell>
          <cell r="P666" t="e">
            <v>#VALUE!</v>
          </cell>
          <cell r="Q666" t="e">
            <v>#VALUE!</v>
          </cell>
          <cell r="R666" t="e">
            <v>#VALUE!</v>
          </cell>
          <cell r="S666" t="e">
            <v>#VALUE!</v>
          </cell>
          <cell r="T666" t="e">
            <v>#VALUE!</v>
          </cell>
          <cell r="U666" t="e">
            <v>#VALUE!</v>
          </cell>
          <cell r="V666">
            <v>-17</v>
          </cell>
          <cell r="W666">
            <v>0</v>
          </cell>
          <cell r="X666">
            <v>0</v>
          </cell>
          <cell r="Y666" t="e">
            <v>#VALUE!</v>
          </cell>
          <cell r="Z666" t="str">
            <v xml:space="preserve"> </v>
          </cell>
          <cell r="AA666" t="e">
            <v>#VALUE!</v>
          </cell>
          <cell r="AB666" t="e">
            <v>#VALUE!</v>
          </cell>
        </row>
        <row r="667">
          <cell r="A667">
            <v>4401</v>
          </cell>
          <cell r="C667" t="str">
            <v>Dana posojila javnim skladom</v>
          </cell>
          <cell r="D667">
            <v>0</v>
          </cell>
          <cell r="E667">
            <v>0</v>
          </cell>
          <cell r="F667">
            <v>0</v>
          </cell>
          <cell r="I667" t="e">
            <v>#VALUE!</v>
          </cell>
          <cell r="J667" t="e">
            <v>#VALUE!</v>
          </cell>
          <cell r="K667" t="e">
            <v>#VALUE!</v>
          </cell>
          <cell r="L667" t="e">
            <v>#VALUE!</v>
          </cell>
          <cell r="N667" t="e">
            <v>#VALUE!</v>
          </cell>
          <cell r="O667" t="e">
            <v>#VALUE!</v>
          </cell>
          <cell r="P667" t="e">
            <v>#VALUE!</v>
          </cell>
          <cell r="Q667" t="e">
            <v>#VALUE!</v>
          </cell>
          <cell r="R667" t="e">
            <v>#VALUE!</v>
          </cell>
          <cell r="S667" t="e">
            <v>#VALUE!</v>
          </cell>
          <cell r="T667" t="e">
            <v>#VALUE!</v>
          </cell>
          <cell r="U667" t="e">
            <v>#VALUE!</v>
          </cell>
          <cell r="V667">
            <v>0</v>
          </cell>
          <cell r="W667">
            <v>0</v>
          </cell>
          <cell r="X667">
            <v>0</v>
          </cell>
          <cell r="Y667" t="e">
            <v>#VALUE!</v>
          </cell>
          <cell r="Z667" t="str">
            <v xml:space="preserve"> </v>
          </cell>
          <cell r="AA667" t="e">
            <v>#VALUE!</v>
          </cell>
          <cell r="AB667" t="e">
            <v>#VALUE!</v>
          </cell>
        </row>
        <row r="668">
          <cell r="A668">
            <v>4402</v>
          </cell>
          <cell r="C668" t="str">
            <v>Dana posojila javnim podjetjem</v>
          </cell>
          <cell r="D668">
            <v>0</v>
          </cell>
          <cell r="E668">
            <v>0</v>
          </cell>
          <cell r="F668">
            <v>0</v>
          </cell>
          <cell r="I668" t="e">
            <v>#VALUE!</v>
          </cell>
          <cell r="J668" t="e">
            <v>#VALUE!</v>
          </cell>
          <cell r="K668" t="e">
            <v>#VALUE!</v>
          </cell>
          <cell r="L668" t="e">
            <v>#VALUE!</v>
          </cell>
          <cell r="N668" t="e">
            <v>#VALUE!</v>
          </cell>
          <cell r="O668" t="e">
            <v>#VALUE!</v>
          </cell>
          <cell r="P668" t="e">
            <v>#VALUE!</v>
          </cell>
          <cell r="Q668" t="e">
            <v>#VALUE!</v>
          </cell>
          <cell r="R668" t="e">
            <v>#VALUE!</v>
          </cell>
          <cell r="S668" t="e">
            <v>#VALUE!</v>
          </cell>
          <cell r="T668" t="e">
            <v>#VALUE!</v>
          </cell>
          <cell r="U668" t="e">
            <v>#VALUE!</v>
          </cell>
          <cell r="V668">
            <v>0</v>
          </cell>
          <cell r="W668">
            <v>0</v>
          </cell>
          <cell r="X668">
            <v>0</v>
          </cell>
          <cell r="Y668" t="e">
            <v>#VALUE!</v>
          </cell>
          <cell r="Z668" t="str">
            <v xml:space="preserve"> </v>
          </cell>
          <cell r="AA668" t="e">
            <v>#VALUE!</v>
          </cell>
          <cell r="AB668" t="e">
            <v>#VALUE!</v>
          </cell>
        </row>
        <row r="669">
          <cell r="A669">
            <v>4403</v>
          </cell>
          <cell r="C669" t="str">
            <v>Dana posojila finančnim institucijam</v>
          </cell>
          <cell r="D669">
            <v>0</v>
          </cell>
          <cell r="E669">
            <v>0</v>
          </cell>
          <cell r="F669">
            <v>0</v>
          </cell>
          <cell r="I669" t="e">
            <v>#VALUE!</v>
          </cell>
          <cell r="J669" t="e">
            <v>#VALUE!</v>
          </cell>
          <cell r="K669" t="e">
            <v>#VALUE!</v>
          </cell>
          <cell r="L669" t="e">
            <v>#VALUE!</v>
          </cell>
          <cell r="N669" t="e">
            <v>#VALUE!</v>
          </cell>
          <cell r="O669" t="e">
            <v>#VALUE!</v>
          </cell>
          <cell r="P669" t="e">
            <v>#VALUE!</v>
          </cell>
          <cell r="Q669" t="e">
            <v>#VALUE!</v>
          </cell>
          <cell r="R669" t="e">
            <v>#VALUE!</v>
          </cell>
          <cell r="S669" t="e">
            <v>#VALUE!</v>
          </cell>
          <cell r="T669" t="e">
            <v>#VALUE!</v>
          </cell>
          <cell r="U669" t="e">
            <v>#VALUE!</v>
          </cell>
          <cell r="V669">
            <v>0</v>
          </cell>
          <cell r="W669">
            <v>0</v>
          </cell>
          <cell r="X669">
            <v>0</v>
          </cell>
          <cell r="Y669" t="e">
            <v>#VALUE!</v>
          </cell>
          <cell r="Z669" t="str">
            <v xml:space="preserve"> </v>
          </cell>
          <cell r="AA669" t="e">
            <v>#VALUE!</v>
          </cell>
          <cell r="AB669" t="e">
            <v>#VALUE!</v>
          </cell>
        </row>
        <row r="670">
          <cell r="A670">
            <v>4404</v>
          </cell>
          <cell r="C670" t="str">
            <v>Dana posojila privatnim podjetjem in zasebnikom</v>
          </cell>
          <cell r="D670">
            <v>5897483.6434299992</v>
          </cell>
          <cell r="E670">
            <v>5419415</v>
          </cell>
          <cell r="F670">
            <v>478068.64342999924</v>
          </cell>
          <cell r="G670">
            <v>115.73578616225937</v>
          </cell>
          <cell r="H670">
            <v>6.2771222793933674</v>
          </cell>
          <cell r="I670" t="e">
            <v>#VALUE!</v>
          </cell>
          <cell r="J670" t="e">
            <v>#VALUE!</v>
          </cell>
          <cell r="K670" t="e">
            <v>#VALUE!</v>
          </cell>
          <cell r="L670" t="e">
            <v>#VALUE!</v>
          </cell>
          <cell r="N670" t="e">
            <v>#VALUE!</v>
          </cell>
          <cell r="O670" t="e">
            <v>#VALUE!</v>
          </cell>
          <cell r="P670" t="e">
            <v>#VALUE!</v>
          </cell>
          <cell r="Q670" t="e">
            <v>#VALUE!</v>
          </cell>
          <cell r="R670" t="e">
            <v>#VALUE!</v>
          </cell>
          <cell r="S670" t="e">
            <v>#VALUE!</v>
          </cell>
          <cell r="T670" t="e">
            <v>#VALUE!</v>
          </cell>
          <cell r="U670" t="e">
            <v>#VALUE!</v>
          </cell>
          <cell r="V670">
            <v>81509</v>
          </cell>
          <cell r="W670">
            <v>1238700</v>
          </cell>
          <cell r="X670">
            <v>0</v>
          </cell>
          <cell r="Y670" t="e">
            <v>#VALUE!</v>
          </cell>
          <cell r="Z670" t="str">
            <v xml:space="preserve"> </v>
          </cell>
          <cell r="AA670" t="e">
            <v>#VALUE!</v>
          </cell>
          <cell r="AB670" t="e">
            <v>#VALUE!</v>
          </cell>
        </row>
        <row r="671">
          <cell r="C671" t="str">
            <v xml:space="preserve"> - jamstva Republike Slovenije (MF)</v>
          </cell>
          <cell r="E671">
            <v>216336</v>
          </cell>
          <cell r="I671">
            <v>0</v>
          </cell>
          <cell r="J671">
            <v>0</v>
          </cell>
          <cell r="K671">
            <v>0</v>
          </cell>
          <cell r="L671">
            <v>0</v>
          </cell>
          <cell r="N671">
            <v>0</v>
          </cell>
          <cell r="O671">
            <v>0</v>
          </cell>
          <cell r="P671">
            <v>0</v>
          </cell>
          <cell r="R671">
            <v>0</v>
          </cell>
          <cell r="S671">
            <v>0</v>
          </cell>
          <cell r="T671">
            <v>0</v>
          </cell>
          <cell r="U671">
            <v>0</v>
          </cell>
          <cell r="V671">
            <v>216336</v>
          </cell>
          <cell r="W671">
            <v>216336</v>
          </cell>
          <cell r="X671">
            <v>216336</v>
          </cell>
          <cell r="Z671">
            <v>216336</v>
          </cell>
        </row>
        <row r="672">
          <cell r="C672" t="str">
            <v xml:space="preserve"> - druga dana posojila (MGD)</v>
          </cell>
          <cell r="E672">
            <v>5203079</v>
          </cell>
          <cell r="I672">
            <v>0</v>
          </cell>
          <cell r="J672">
            <v>0</v>
          </cell>
          <cell r="K672">
            <v>0</v>
          </cell>
          <cell r="L672">
            <v>0</v>
          </cell>
          <cell r="N672">
            <v>0</v>
          </cell>
          <cell r="O672">
            <v>0</v>
          </cell>
          <cell r="P672">
            <v>0</v>
          </cell>
          <cell r="R672">
            <v>0</v>
          </cell>
          <cell r="S672">
            <v>0</v>
          </cell>
          <cell r="T672">
            <v>0</v>
          </cell>
          <cell r="U672">
            <v>0</v>
          </cell>
          <cell r="V672">
            <v>-134827</v>
          </cell>
          <cell r="W672">
            <v>1022364</v>
          </cell>
          <cell r="X672">
            <v>-216336</v>
          </cell>
          <cell r="Z672" t="e">
            <v>#VALUE!</v>
          </cell>
        </row>
        <row r="673">
          <cell r="A673">
            <v>4405</v>
          </cell>
          <cell r="C673" t="str">
            <v>Dana posojila drugim ravnem države</v>
          </cell>
          <cell r="D673">
            <v>0</v>
          </cell>
          <cell r="E673">
            <v>0</v>
          </cell>
          <cell r="F673">
            <v>0</v>
          </cell>
          <cell r="I673" t="e">
            <v>#VALUE!</v>
          </cell>
          <cell r="J673" t="e">
            <v>#VALUE!</v>
          </cell>
          <cell r="K673" t="e">
            <v>#VALUE!</v>
          </cell>
          <cell r="L673" t="e">
            <v>#VALUE!</v>
          </cell>
          <cell r="N673" t="e">
            <v>#VALUE!</v>
          </cell>
          <cell r="O673" t="e">
            <v>#VALUE!</v>
          </cell>
          <cell r="P673" t="e">
            <v>#VALUE!</v>
          </cell>
          <cell r="Q673" t="e">
            <v>#VALUE!</v>
          </cell>
          <cell r="R673" t="e">
            <v>#VALUE!</v>
          </cell>
          <cell r="S673" t="e">
            <v>#VALUE!</v>
          </cell>
          <cell r="T673" t="e">
            <v>#VALUE!</v>
          </cell>
          <cell r="U673" t="e">
            <v>#VALUE!</v>
          </cell>
          <cell r="V673">
            <v>0</v>
          </cell>
          <cell r="W673">
            <v>0</v>
          </cell>
          <cell r="X673">
            <v>0</v>
          </cell>
          <cell r="Y673" t="e">
            <v>#VALUE!</v>
          </cell>
          <cell r="Z673" t="str">
            <v xml:space="preserve"> </v>
          </cell>
          <cell r="AA673" t="e">
            <v>#VALUE!</v>
          </cell>
          <cell r="AB673" t="e">
            <v>#VALUE!</v>
          </cell>
        </row>
        <row r="674">
          <cell r="A674">
            <v>4406</v>
          </cell>
          <cell r="C674" t="str">
            <v>Dana posojila v tujino</v>
          </cell>
          <cell r="D674">
            <v>0</v>
          </cell>
          <cell r="E674">
            <v>0</v>
          </cell>
          <cell r="F674">
            <v>0</v>
          </cell>
          <cell r="I674" t="e">
            <v>#VALUE!</v>
          </cell>
          <cell r="J674" t="e">
            <v>#VALUE!</v>
          </cell>
          <cell r="K674" t="e">
            <v>#VALUE!</v>
          </cell>
          <cell r="L674" t="e">
            <v>#VALUE!</v>
          </cell>
          <cell r="N674" t="e">
            <v>#VALUE!</v>
          </cell>
          <cell r="O674" t="e">
            <v>#VALUE!</v>
          </cell>
          <cell r="P674" t="e">
            <v>#VALUE!</v>
          </cell>
          <cell r="Q674" t="e">
            <v>#VALUE!</v>
          </cell>
          <cell r="R674" t="e">
            <v>#VALUE!</v>
          </cell>
          <cell r="S674" t="e">
            <v>#VALUE!</v>
          </cell>
          <cell r="T674" t="e">
            <v>#VALUE!</v>
          </cell>
          <cell r="U674" t="e">
            <v>#VALUE!</v>
          </cell>
          <cell r="V674">
            <v>0</v>
          </cell>
          <cell r="W674">
            <v>0</v>
          </cell>
          <cell r="X674">
            <v>0</v>
          </cell>
          <cell r="Y674" t="e">
            <v>#VALUE!</v>
          </cell>
          <cell r="Z674" t="str">
            <v xml:space="preserve"> </v>
          </cell>
          <cell r="AA674" t="e">
            <v>#VALUE!</v>
          </cell>
          <cell r="AB674" t="e">
            <v>#VALUE!</v>
          </cell>
        </row>
        <row r="675">
          <cell r="C675" t="str">
            <v xml:space="preserve"> </v>
          </cell>
        </row>
        <row r="676">
          <cell r="A676">
            <v>441</v>
          </cell>
          <cell r="C676" t="str">
            <v xml:space="preserve">POVEČANJE KAPITALSKIH DELEŽEV </v>
          </cell>
          <cell r="D676">
            <v>1487033.39683</v>
          </cell>
          <cell r="E676">
            <v>22895100</v>
          </cell>
          <cell r="F676">
            <v>-21408066.60317</v>
          </cell>
          <cell r="G676">
            <v>40.85669641408802</v>
          </cell>
          <cell r="H676">
            <v>-62.482372438853979</v>
          </cell>
          <cell r="I676" t="e">
            <v>#VALUE!</v>
          </cell>
          <cell r="J676" t="e">
            <v>#VALUE!</v>
          </cell>
          <cell r="K676" t="e">
            <v>#VALUE!</v>
          </cell>
          <cell r="L676" t="e">
            <v>#VALUE!</v>
          </cell>
          <cell r="N676" t="e">
            <v>#VALUE!</v>
          </cell>
          <cell r="O676" t="e">
            <v>#VALUE!</v>
          </cell>
          <cell r="P676" t="e">
            <v>#VALUE!</v>
          </cell>
          <cell r="Q676" t="e">
            <v>#VALUE!</v>
          </cell>
          <cell r="R676" t="e">
            <v>#VALUE!</v>
          </cell>
          <cell r="S676" t="e">
            <v>#VALUE!</v>
          </cell>
          <cell r="T676" t="e">
            <v>#VALUE!</v>
          </cell>
          <cell r="U676" t="e">
            <v>#VALUE!</v>
          </cell>
          <cell r="V676">
            <v>408636</v>
          </cell>
          <cell r="W676">
            <v>0</v>
          </cell>
          <cell r="X676">
            <v>0</v>
          </cell>
          <cell r="Y676" t="e">
            <v>#VALUE!</v>
          </cell>
          <cell r="Z676">
            <v>0</v>
          </cell>
          <cell r="AA676" t="e">
            <v>#VALUE!</v>
          </cell>
          <cell r="AB676" t="e">
            <v>#VALUE!</v>
          </cell>
        </row>
        <row r="677">
          <cell r="A677">
            <v>4410</v>
          </cell>
          <cell r="C677" t="str">
            <v>Povečanje kapitalskih deležev v javnih podjetjih</v>
          </cell>
          <cell r="D677">
            <v>805026.51249999995</v>
          </cell>
          <cell r="E677">
            <v>17409000</v>
          </cell>
          <cell r="F677">
            <v>-16603973.487500001</v>
          </cell>
          <cell r="G677">
            <v>25.196447965571206</v>
          </cell>
          <cell r="H677">
            <v>-76.86276587183545</v>
          </cell>
          <cell r="I677" t="e">
            <v>#VALUE!</v>
          </cell>
          <cell r="J677" t="e">
            <v>#VALUE!</v>
          </cell>
          <cell r="K677" t="e">
            <v>#VALUE!</v>
          </cell>
          <cell r="L677" t="e">
            <v>#VALUE!</v>
          </cell>
          <cell r="N677" t="e">
            <v>#VALUE!</v>
          </cell>
          <cell r="O677" t="e">
            <v>#VALUE!</v>
          </cell>
          <cell r="P677" t="e">
            <v>#VALUE!</v>
          </cell>
          <cell r="Q677" t="e">
            <v>#VALUE!</v>
          </cell>
          <cell r="R677" t="e">
            <v>#VALUE!</v>
          </cell>
          <cell r="S677" t="e">
            <v>#VALUE!</v>
          </cell>
          <cell r="T677" t="e">
            <v>#VALUE!</v>
          </cell>
          <cell r="U677" t="e">
            <v>#VALUE!</v>
          </cell>
          <cell r="V677">
            <v>408636</v>
          </cell>
          <cell r="W677">
            <v>0</v>
          </cell>
          <cell r="X677">
            <v>0</v>
          </cell>
          <cell r="Y677" t="e">
            <v>#VALUE!</v>
          </cell>
          <cell r="Z677" t="str">
            <v xml:space="preserve"> </v>
          </cell>
          <cell r="AA677" t="e">
            <v>#VALUE!</v>
          </cell>
          <cell r="AB677" t="e">
            <v>#VALUE!</v>
          </cell>
        </row>
        <row r="678">
          <cell r="A678">
            <v>4411</v>
          </cell>
          <cell r="C678" t="str">
            <v>Povečanje kapitalskih deležev v finančnih institucijah</v>
          </cell>
          <cell r="D678">
            <v>0</v>
          </cell>
          <cell r="E678">
            <v>5486100</v>
          </cell>
          <cell r="F678">
            <v>-5486100</v>
          </cell>
          <cell r="G678" t="str">
            <v>…</v>
          </cell>
          <cell r="H678" t="str">
            <v>…</v>
          </cell>
          <cell r="I678" t="e">
            <v>#VALUE!</v>
          </cell>
          <cell r="J678" t="e">
            <v>#VALUE!</v>
          </cell>
          <cell r="K678" t="e">
            <v>#VALUE!</v>
          </cell>
          <cell r="L678" t="e">
            <v>#VALUE!</v>
          </cell>
          <cell r="N678" t="e">
            <v>#VALUE!</v>
          </cell>
          <cell r="O678" t="e">
            <v>#VALUE!</v>
          </cell>
          <cell r="P678" t="e">
            <v>#VALUE!</v>
          </cell>
          <cell r="Q678" t="e">
            <v>#VALUE!</v>
          </cell>
          <cell r="R678" t="e">
            <v>#VALUE!</v>
          </cell>
          <cell r="S678" t="e">
            <v>#VALUE!</v>
          </cell>
          <cell r="T678" t="e">
            <v>#VALUE!</v>
          </cell>
          <cell r="U678" t="e">
            <v>#VALUE!</v>
          </cell>
          <cell r="V678">
            <v>0</v>
          </cell>
          <cell r="W678">
            <v>0</v>
          </cell>
          <cell r="X678">
            <v>0</v>
          </cell>
          <cell r="Y678" t="e">
            <v>#VALUE!</v>
          </cell>
          <cell r="Z678" t="str">
            <v xml:space="preserve"> </v>
          </cell>
          <cell r="AA678" t="e">
            <v>#VALUE!</v>
          </cell>
          <cell r="AB678" t="e">
            <v>#VALUE!</v>
          </cell>
        </row>
        <row r="679">
          <cell r="A679">
            <v>4412</v>
          </cell>
          <cell r="C679" t="str">
            <v>Povečanje kapitalskih deležev v privatnih podjetjih</v>
          </cell>
          <cell r="D679">
            <v>0</v>
          </cell>
          <cell r="E679">
            <v>0</v>
          </cell>
          <cell r="F679">
            <v>0</v>
          </cell>
          <cell r="I679" t="e">
            <v>#VALUE!</v>
          </cell>
          <cell r="J679" t="e">
            <v>#VALUE!</v>
          </cell>
          <cell r="K679" t="e">
            <v>#VALUE!</v>
          </cell>
          <cell r="L679" t="e">
            <v>#VALUE!</v>
          </cell>
          <cell r="N679" t="e">
            <v>#VALUE!</v>
          </cell>
          <cell r="O679" t="e">
            <v>#VALUE!</v>
          </cell>
          <cell r="P679" t="e">
            <v>#VALUE!</v>
          </cell>
          <cell r="Q679" t="e">
            <v>#VALUE!</v>
          </cell>
          <cell r="R679" t="e">
            <v>#VALUE!</v>
          </cell>
          <cell r="S679" t="e">
            <v>#VALUE!</v>
          </cell>
          <cell r="T679" t="e">
            <v>#VALUE!</v>
          </cell>
          <cell r="U679" t="e">
            <v>#VALUE!</v>
          </cell>
          <cell r="V679">
            <v>0</v>
          </cell>
          <cell r="W679">
            <v>0</v>
          </cell>
          <cell r="X679">
            <v>0</v>
          </cell>
          <cell r="Y679" t="e">
            <v>#VALUE!</v>
          </cell>
          <cell r="Z679" t="str">
            <v xml:space="preserve"> </v>
          </cell>
          <cell r="AA679" t="e">
            <v>#VALUE!</v>
          </cell>
          <cell r="AB679" t="e">
            <v>#VALUE!</v>
          </cell>
        </row>
        <row r="680">
          <cell r="A680">
            <v>4413</v>
          </cell>
          <cell r="C680" t="str">
            <v>Skupna vlaganja (joint ventures)</v>
          </cell>
          <cell r="D680">
            <v>0</v>
          </cell>
          <cell r="E680">
            <v>0</v>
          </cell>
          <cell r="F680">
            <v>0</v>
          </cell>
          <cell r="I680" t="e">
            <v>#VALUE!</v>
          </cell>
          <cell r="J680" t="e">
            <v>#VALUE!</v>
          </cell>
          <cell r="K680" t="e">
            <v>#VALUE!</v>
          </cell>
          <cell r="L680" t="e">
            <v>#VALUE!</v>
          </cell>
          <cell r="N680" t="e">
            <v>#VALUE!</v>
          </cell>
          <cell r="O680" t="e">
            <v>#VALUE!</v>
          </cell>
          <cell r="P680" t="e">
            <v>#VALUE!</v>
          </cell>
          <cell r="Q680" t="e">
            <v>#VALUE!</v>
          </cell>
          <cell r="R680" t="e">
            <v>#VALUE!</v>
          </cell>
          <cell r="S680" t="e">
            <v>#VALUE!</v>
          </cell>
          <cell r="T680" t="e">
            <v>#VALUE!</v>
          </cell>
          <cell r="U680" t="e">
            <v>#VALUE!</v>
          </cell>
          <cell r="V680">
            <v>0</v>
          </cell>
          <cell r="W680">
            <v>0</v>
          </cell>
          <cell r="X680">
            <v>0</v>
          </cell>
          <cell r="Y680" t="e">
            <v>#VALUE!</v>
          </cell>
          <cell r="Z680" t="str">
            <v xml:space="preserve"> </v>
          </cell>
          <cell r="AA680" t="e">
            <v>#VALUE!</v>
          </cell>
          <cell r="AB680" t="e">
            <v>#VALUE!</v>
          </cell>
        </row>
        <row r="681">
          <cell r="A681">
            <v>4414</v>
          </cell>
          <cell r="C681" t="str">
            <v>Povečanje kapitalskih deležev v tujino</v>
          </cell>
          <cell r="D681">
            <v>257075.88433</v>
          </cell>
          <cell r="E681">
            <v>0</v>
          </cell>
          <cell r="F681">
            <v>257075.88433</v>
          </cell>
          <cell r="G681">
            <v>87.253212254609139</v>
          </cell>
          <cell r="H681">
            <v>-19.877674697328615</v>
          </cell>
          <cell r="I681" t="e">
            <v>#VALUE!</v>
          </cell>
          <cell r="J681" t="e">
            <v>#VALUE!</v>
          </cell>
          <cell r="K681" t="e">
            <v>#VALUE!</v>
          </cell>
          <cell r="L681" t="e">
            <v>#VALUE!</v>
          </cell>
          <cell r="N681" t="e">
            <v>#VALUE!</v>
          </cell>
          <cell r="O681" t="e">
            <v>#VALUE!</v>
          </cell>
          <cell r="P681" t="e">
            <v>#VALUE!</v>
          </cell>
          <cell r="Q681" t="e">
            <v>#VALUE!</v>
          </cell>
          <cell r="R681" t="e">
            <v>#VALUE!</v>
          </cell>
          <cell r="S681" t="e">
            <v>#VALUE!</v>
          </cell>
          <cell r="T681" t="e">
            <v>#VALUE!</v>
          </cell>
          <cell r="U681" t="e">
            <v>#VALUE!</v>
          </cell>
          <cell r="V681">
            <v>0</v>
          </cell>
          <cell r="W681">
            <v>0</v>
          </cell>
          <cell r="X681">
            <v>0</v>
          </cell>
          <cell r="Y681" t="e">
            <v>#VALUE!</v>
          </cell>
          <cell r="Z681" t="str">
            <v xml:space="preserve"> </v>
          </cell>
          <cell r="AA681" t="e">
            <v>#VALUE!</v>
          </cell>
          <cell r="AB681" t="e">
            <v>#VALUE!</v>
          </cell>
        </row>
        <row r="682">
          <cell r="A682">
            <v>4415</v>
          </cell>
          <cell r="C682" t="str">
            <v>Povečanje drugih finančnih naložb</v>
          </cell>
          <cell r="D682">
            <v>424931</v>
          </cell>
          <cell r="E682">
            <v>0</v>
          </cell>
          <cell r="F682">
            <v>424931</v>
          </cell>
        </row>
        <row r="684">
          <cell r="A684">
            <v>442</v>
          </cell>
          <cell r="C684" t="str">
            <v>PORABA SREDSTEV KUPNIN IZ NASLOVA PRIVATIZACIJE</v>
          </cell>
          <cell r="D684">
            <v>5009009.9453199999</v>
          </cell>
          <cell r="E684">
            <v>3500000</v>
          </cell>
          <cell r="F684">
            <v>1509009.9453199999</v>
          </cell>
          <cell r="G684">
            <v>65.660588850961645</v>
          </cell>
          <cell r="H684">
            <v>-39.705611707105923</v>
          </cell>
          <cell r="I684" t="e">
            <v>#VALUE!</v>
          </cell>
          <cell r="J684" t="e">
            <v>#VALUE!</v>
          </cell>
          <cell r="K684" t="e">
            <v>#VALUE!</v>
          </cell>
          <cell r="L684" t="e">
            <v>#VALUE!</v>
          </cell>
          <cell r="N684" t="e">
            <v>#VALUE!</v>
          </cell>
          <cell r="O684" t="e">
            <v>#VALUE!</v>
          </cell>
          <cell r="P684" t="e">
            <v>#VALUE!</v>
          </cell>
          <cell r="Q684" t="e">
            <v>#VALUE!</v>
          </cell>
          <cell r="R684" t="e">
            <v>#VALUE!</v>
          </cell>
          <cell r="S684" t="e">
            <v>#VALUE!</v>
          </cell>
          <cell r="T684" t="e">
            <v>#VALUE!</v>
          </cell>
          <cell r="U684" t="e">
            <v>#VALUE!</v>
          </cell>
          <cell r="V684">
            <v>752288</v>
          </cell>
          <cell r="W684">
            <v>0</v>
          </cell>
          <cell r="X684">
            <v>0</v>
          </cell>
          <cell r="Y684" t="e">
            <v>#VALUE!</v>
          </cell>
          <cell r="Z684" t="e">
            <v>#VALUE!</v>
          </cell>
          <cell r="AA684" t="e">
            <v>#VALUE!</v>
          </cell>
          <cell r="AB684" t="e">
            <v>#VALUE!</v>
          </cell>
        </row>
        <row r="685">
          <cell r="A685" t="str">
            <v xml:space="preserve"> </v>
          </cell>
          <cell r="C685" t="str">
            <v>PODJETIJ</v>
          </cell>
        </row>
        <row r="686">
          <cell r="A686">
            <v>4420</v>
          </cell>
          <cell r="C686" t="str">
            <v xml:space="preserve">Dana posojila iz sredstev kupnin </v>
          </cell>
          <cell r="D686">
            <v>976334.08</v>
          </cell>
          <cell r="E686">
            <v>665000</v>
          </cell>
          <cell r="F686">
            <v>311334.08</v>
          </cell>
          <cell r="G686">
            <v>43.985372659740442</v>
          </cell>
          <cell r="H686">
            <v>-59.60939149702439</v>
          </cell>
          <cell r="I686" t="e">
            <v>#VALUE!</v>
          </cell>
          <cell r="J686" t="e">
            <v>#VALUE!</v>
          </cell>
          <cell r="K686" t="e">
            <v>#VALUE!</v>
          </cell>
          <cell r="L686" t="e">
            <v>#VALUE!</v>
          </cell>
          <cell r="N686" t="e">
            <v>#VALUE!</v>
          </cell>
          <cell r="O686" t="e">
            <v>#VALUE!</v>
          </cell>
          <cell r="P686" t="e">
            <v>#VALUE!</v>
          </cell>
          <cell r="Q686" t="e">
            <v>#VALUE!</v>
          </cell>
          <cell r="R686" t="e">
            <v>#VALUE!</v>
          </cell>
          <cell r="S686" t="e">
            <v>#VALUE!</v>
          </cell>
          <cell r="T686" t="e">
            <v>#VALUE!</v>
          </cell>
          <cell r="U686" t="e">
            <v>#VALUE!</v>
          </cell>
          <cell r="V686">
            <v>115000</v>
          </cell>
          <cell r="W686">
            <v>0</v>
          </cell>
          <cell r="X686">
            <v>0</v>
          </cell>
          <cell r="Y686" t="e">
            <v>#VALUE!</v>
          </cell>
          <cell r="Z686" t="str">
            <v xml:space="preserve"> </v>
          </cell>
          <cell r="AA686" t="e">
            <v>#VALUE!</v>
          </cell>
          <cell r="AB686" t="e">
            <v>#VALUE!</v>
          </cell>
        </row>
        <row r="687">
          <cell r="A687">
            <v>4421</v>
          </cell>
          <cell r="C687" t="str">
            <v xml:space="preserve">Sredstva kupnin, razporejena v javne sklade in agencije </v>
          </cell>
          <cell r="D687">
            <v>3532675.8653200003</v>
          </cell>
          <cell r="E687">
            <v>2835000</v>
          </cell>
          <cell r="F687">
            <v>697675.86532000033</v>
          </cell>
          <cell r="G687">
            <v>65.311542555400209</v>
          </cell>
          <cell r="H687">
            <v>-40.026131721395586</v>
          </cell>
          <cell r="I687" t="e">
            <v>#VALUE!</v>
          </cell>
          <cell r="J687" t="e">
            <v>#VALUE!</v>
          </cell>
          <cell r="K687" t="e">
            <v>#VALUE!</v>
          </cell>
          <cell r="L687" t="e">
            <v>#VALUE!</v>
          </cell>
          <cell r="N687" t="e">
            <v>#VALUE!</v>
          </cell>
          <cell r="O687" t="e">
            <v>#VALUE!</v>
          </cell>
          <cell r="P687" t="e">
            <v>#VALUE!</v>
          </cell>
          <cell r="Q687" t="e">
            <v>#VALUE!</v>
          </cell>
          <cell r="R687" t="e">
            <v>#VALUE!</v>
          </cell>
          <cell r="S687" t="e">
            <v>#VALUE!</v>
          </cell>
          <cell r="T687" t="e">
            <v>#VALUE!</v>
          </cell>
          <cell r="U687" t="e">
            <v>#VALUE!</v>
          </cell>
          <cell r="V687">
            <v>637288</v>
          </cell>
          <cell r="W687">
            <v>0</v>
          </cell>
          <cell r="X687">
            <v>0</v>
          </cell>
          <cell r="Y687" t="e">
            <v>#VALUE!</v>
          </cell>
          <cell r="Z687" t="str">
            <v xml:space="preserve"> </v>
          </cell>
          <cell r="AA687" t="e">
            <v>#VALUE!</v>
          </cell>
          <cell r="AB687" t="e">
            <v>#VALUE!</v>
          </cell>
        </row>
        <row r="688">
          <cell r="A688">
            <v>4422</v>
          </cell>
          <cell r="C688" t="str">
            <v>Povečanje kapitalskih deležev države iz sredstev kupnin</v>
          </cell>
          <cell r="D688">
            <v>500000</v>
          </cell>
          <cell r="E688">
            <v>0</v>
          </cell>
          <cell r="F688">
            <v>500000</v>
          </cell>
          <cell r="G688" t="str">
            <v>…</v>
          </cell>
          <cell r="H688" t="str">
            <v>…</v>
          </cell>
          <cell r="I688" t="e">
            <v>#VALUE!</v>
          </cell>
          <cell r="J688" t="e">
            <v>#VALUE!</v>
          </cell>
          <cell r="K688" t="e">
            <v>#VALUE!</v>
          </cell>
          <cell r="L688" t="e">
            <v>#VALUE!</v>
          </cell>
          <cell r="N688" t="e">
            <v>#VALUE!</v>
          </cell>
          <cell r="O688" t="e">
            <v>#VALUE!</v>
          </cell>
          <cell r="P688" t="e">
            <v>#VALUE!</v>
          </cell>
          <cell r="Q688" t="e">
            <v>#VALUE!</v>
          </cell>
          <cell r="R688" t="e">
            <v>#VALUE!</v>
          </cell>
          <cell r="S688" t="e">
            <v>#VALUE!</v>
          </cell>
          <cell r="T688" t="e">
            <v>#VALUE!</v>
          </cell>
          <cell r="U688" t="e">
            <v>#VALUE!</v>
          </cell>
          <cell r="V688">
            <v>0</v>
          </cell>
          <cell r="W688">
            <v>0</v>
          </cell>
          <cell r="X688">
            <v>0</v>
          </cell>
          <cell r="Y688" t="e">
            <v>#VALUE!</v>
          </cell>
          <cell r="Z688" t="str">
            <v xml:space="preserve"> </v>
          </cell>
          <cell r="AA688" t="e">
            <v>#VALUE!</v>
          </cell>
          <cell r="AB688" t="e">
            <v>#VALUE!</v>
          </cell>
        </row>
        <row r="691">
          <cell r="A691" t="str">
            <v xml:space="preserve"> </v>
          </cell>
          <cell r="B691" t="str">
            <v>VI.</v>
          </cell>
          <cell r="C691" t="str">
            <v>PREJETA MINUS DANA POSOJILA</v>
          </cell>
          <cell r="D691">
            <v>4898590.3233000021</v>
          </cell>
          <cell r="E691">
            <v>-934215</v>
          </cell>
          <cell r="F691">
            <v>5832805.3233000021</v>
          </cell>
          <cell r="G691" t="str">
            <v>…</v>
          </cell>
          <cell r="H691" t="str">
            <v>…</v>
          </cell>
          <cell r="I691" t="e">
            <v>#VALUE!</v>
          </cell>
          <cell r="J691" t="e">
            <v>#VALUE!</v>
          </cell>
          <cell r="K691" t="e">
            <v>#VALUE!</v>
          </cell>
          <cell r="L691" t="e">
            <v>#VALUE!</v>
          </cell>
          <cell r="N691" t="e">
            <v>#VALUE!</v>
          </cell>
          <cell r="O691" t="e">
            <v>#VALUE!</v>
          </cell>
          <cell r="P691" t="e">
            <v>#VALUE!</v>
          </cell>
          <cell r="Q691" t="e">
            <v>#VALUE!</v>
          </cell>
          <cell r="R691" t="e">
            <v>#VALUE!</v>
          </cell>
          <cell r="S691" t="e">
            <v>#VALUE!</v>
          </cell>
          <cell r="T691" t="e">
            <v>#VALUE!</v>
          </cell>
          <cell r="U691" t="e">
            <v>#VALUE!</v>
          </cell>
          <cell r="V691">
            <v>-1234642</v>
          </cell>
          <cell r="W691">
            <v>1881340</v>
          </cell>
          <cell r="X691">
            <v>0</v>
          </cell>
          <cell r="Y691" t="e">
            <v>#VALUE!</v>
          </cell>
          <cell r="Z691" t="e">
            <v>#VALUE!</v>
          </cell>
          <cell r="AA691" t="str">
            <v>…</v>
          </cell>
          <cell r="AB691" t="str">
            <v>…</v>
          </cell>
        </row>
        <row r="692">
          <cell r="C692" t="str">
            <v xml:space="preserve">IN SPREMEMBE KAPITALSKIH </v>
          </cell>
        </row>
        <row r="693">
          <cell r="C693" t="str">
            <v xml:space="preserve"> DELEŽEV (IV. - V.)</v>
          </cell>
        </row>
        <row r="695">
          <cell r="A695" t="str">
            <v xml:space="preserve"> </v>
          </cell>
          <cell r="B695" t="str">
            <v>VII.</v>
          </cell>
          <cell r="C695" t="str">
            <v xml:space="preserve">SKUPNI PRESEŽEK (PRIMANJKLJAJ) </v>
          </cell>
          <cell r="D695">
            <v>-33700335.923279881</v>
          </cell>
          <cell r="E695">
            <v>-39327349.630328059</v>
          </cell>
          <cell r="I695" t="e">
            <v>#VALUE!</v>
          </cell>
          <cell r="J695" t="e">
            <v>#VALUE!</v>
          </cell>
          <cell r="K695" t="e">
            <v>#VALUE!</v>
          </cell>
          <cell r="O695" t="e">
            <v>#VALUE!</v>
          </cell>
          <cell r="P695" t="e">
            <v>#VALUE!</v>
          </cell>
          <cell r="Q695" t="e">
            <v>#VALUE!</v>
          </cell>
          <cell r="R695" t="e">
            <v>#VALUE!</v>
          </cell>
          <cell r="S695" t="e">
            <v>#VALUE!</v>
          </cell>
          <cell r="T695" t="e">
            <v>#VALUE!</v>
          </cell>
          <cell r="U695" t="e">
            <v>#VALUE!</v>
          </cell>
          <cell r="V695">
            <v>29972372.699798822</v>
          </cell>
          <cell r="W695">
            <v>22183899.262124345</v>
          </cell>
          <cell r="X695">
            <v>17787611.889999993</v>
          </cell>
          <cell r="Y695" t="e">
            <v>#VALUE!</v>
          </cell>
          <cell r="Z695" t="e">
            <v>#VALUE!</v>
          </cell>
        </row>
        <row r="696">
          <cell r="C696" t="str">
            <v xml:space="preserve">(PRIHODKI MINUS ODHODKI TER </v>
          </cell>
        </row>
        <row r="697">
          <cell r="C697" t="str">
            <v>SALDO PREJETIH IN DANIH POSOJIL</v>
          </cell>
        </row>
        <row r="698">
          <cell r="C698" t="str">
            <v xml:space="preserve"> (I. + IV.) - (II.+ V.)</v>
          </cell>
        </row>
        <row r="704">
          <cell r="B704" t="str">
            <v>C.    R A Č U N    F I N A N C I R A N J A</v>
          </cell>
        </row>
        <row r="706">
          <cell r="A706" t="str">
            <v xml:space="preserve"> </v>
          </cell>
          <cell r="Q706" t="str">
            <v xml:space="preserve"> - V  TISOČIH   TOLARJEV</v>
          </cell>
          <cell r="X706" t="str">
            <v>- V TISOČ TOLARJIH</v>
          </cell>
        </row>
        <row r="707">
          <cell r="A707" t="str">
            <v xml:space="preserve"> </v>
          </cell>
          <cell r="B707" t="str">
            <v xml:space="preserve"> </v>
          </cell>
          <cell r="D707" t="str">
            <v>O C E N A</v>
          </cell>
          <cell r="E707" t="str">
            <v xml:space="preserve"> </v>
          </cell>
          <cell r="F707" t="str">
            <v>RAZLIKA</v>
          </cell>
          <cell r="G707" t="str">
            <v>NOMINALNI</v>
          </cell>
          <cell r="H707" t="str">
            <v>REALNE</v>
          </cell>
          <cell r="I707" t="str">
            <v xml:space="preserve"> </v>
          </cell>
          <cell r="L707" t="str">
            <v xml:space="preserve"> </v>
          </cell>
          <cell r="N707" t="str">
            <v xml:space="preserve"> </v>
          </cell>
          <cell r="O707" t="str">
            <v xml:space="preserve"> </v>
          </cell>
          <cell r="P707" t="str">
            <v xml:space="preserve"> </v>
          </cell>
          <cell r="Q707" t="str">
            <v xml:space="preserve"> </v>
          </cell>
          <cell r="R707" t="str">
            <v xml:space="preserve"> </v>
          </cell>
          <cell r="S707" t="str">
            <v xml:space="preserve"> </v>
          </cell>
          <cell r="T707" t="str">
            <v xml:space="preserve"> </v>
          </cell>
          <cell r="U707" t="str">
            <v xml:space="preserve"> </v>
          </cell>
          <cell r="Y707" t="str">
            <v xml:space="preserve"> </v>
          </cell>
          <cell r="Z707" t="str">
            <v xml:space="preserve"> </v>
          </cell>
          <cell r="AA707" t="str">
            <v>NOMINALNI</v>
          </cell>
          <cell r="AB707" t="str">
            <v>REALNE</v>
          </cell>
        </row>
        <row r="708">
          <cell r="A708" t="str">
            <v xml:space="preserve"> </v>
          </cell>
          <cell r="B708" t="str">
            <v xml:space="preserve"> </v>
          </cell>
          <cell r="C708" t="str">
            <v xml:space="preserve"> </v>
          </cell>
          <cell r="D708" t="str">
            <v>REALIZACIJE</v>
          </cell>
          <cell r="E708" t="str">
            <v>SPREJETI</v>
          </cell>
          <cell r="F708" t="str">
            <v xml:space="preserve">OCENA </v>
          </cell>
          <cell r="G708" t="str">
            <v>INDEKSI</v>
          </cell>
          <cell r="H708" t="str">
            <v>STOPNJE</v>
          </cell>
          <cell r="I708" t="str">
            <v>PROJEKCIJE</v>
          </cell>
          <cell r="J708" t="str">
            <v>PROJEKCIJE</v>
          </cell>
          <cell r="K708" t="str">
            <v>PROJEKCIJE</v>
          </cell>
          <cell r="L708" t="str">
            <v>SKUPAJ</v>
          </cell>
          <cell r="N708" t="str">
            <v>PROJEKCIJE</v>
          </cell>
          <cell r="O708" t="str">
            <v>PROJEKCIJE</v>
          </cell>
          <cell r="P708" t="str">
            <v>PROJEKCIJE</v>
          </cell>
          <cell r="Q708" t="str">
            <v>SKUPAJ</v>
          </cell>
          <cell r="R708" t="str">
            <v>PROJEKCIJE</v>
          </cell>
          <cell r="S708" t="str">
            <v>PROJEKCIJE</v>
          </cell>
          <cell r="T708" t="str">
            <v>PROJEKCIJE</v>
          </cell>
          <cell r="U708" t="str">
            <v>PROJEKCIJE</v>
          </cell>
          <cell r="V708" t="str">
            <v>PROJEKCIJE</v>
          </cell>
          <cell r="W708" t="str">
            <v>PROJEKCIJE</v>
          </cell>
          <cell r="X708" t="str">
            <v>PROJEKCIJE</v>
          </cell>
          <cell r="Y708" t="str">
            <v>PROJEKCIJE</v>
          </cell>
          <cell r="Z708" t="str">
            <v>PREDLOG</v>
          </cell>
          <cell r="AA708" t="str">
            <v>INDEKSI</v>
          </cell>
          <cell r="AB708" t="str">
            <v>STOPNJE</v>
          </cell>
        </row>
        <row r="709">
          <cell r="A709" t="str">
            <v>KONTO</v>
          </cell>
          <cell r="B709" t="str">
            <v xml:space="preserve"> </v>
          </cell>
          <cell r="C709" t="str">
            <v xml:space="preserve"> </v>
          </cell>
          <cell r="D709" t="str">
            <v>JANUAR -</v>
          </cell>
          <cell r="E709" t="str">
            <v>PRORAČUN</v>
          </cell>
          <cell r="F709">
            <v>2000</v>
          </cell>
          <cell r="G709" t="str">
            <v>RASTI</v>
          </cell>
          <cell r="H709" t="str">
            <v>RASTI</v>
          </cell>
          <cell r="I709" t="str">
            <v>JANUAR</v>
          </cell>
          <cell r="J709" t="str">
            <v>FEBRUAR</v>
          </cell>
          <cell r="K709" t="str">
            <v>MAREC</v>
          </cell>
          <cell r="L709" t="str">
            <v>JANUAR -</v>
          </cell>
          <cell r="N709" t="str">
            <v>APRIL</v>
          </cell>
          <cell r="O709" t="str">
            <v>MAJ</v>
          </cell>
          <cell r="P709" t="str">
            <v>JUNIJ</v>
          </cell>
          <cell r="Q709" t="str">
            <v>JANUAR -</v>
          </cell>
          <cell r="R709" t="str">
            <v>JULIJ</v>
          </cell>
          <cell r="S709" t="str">
            <v>AVGUST</v>
          </cell>
          <cell r="T709" t="str">
            <v>SEPTEMBER</v>
          </cell>
          <cell r="U709" t="str">
            <v>OKTOBER</v>
          </cell>
          <cell r="V709" t="str">
            <v>NOVEMBER</v>
          </cell>
          <cell r="W709" t="str">
            <v>DECEMBER</v>
          </cell>
          <cell r="X709" t="str">
            <v>JANUAR</v>
          </cell>
          <cell r="Y709" t="str">
            <v>JANUAR -</v>
          </cell>
          <cell r="Z709" t="str">
            <v>PRORAČUNA</v>
          </cell>
          <cell r="AA709" t="str">
            <v>RASTI</v>
          </cell>
          <cell r="AB709" t="str">
            <v>RASTI</v>
          </cell>
        </row>
        <row r="710">
          <cell r="A710" t="str">
            <v xml:space="preserve"> </v>
          </cell>
          <cell r="B710" t="str">
            <v xml:space="preserve"> </v>
          </cell>
          <cell r="C710" t="str">
            <v xml:space="preserve"> </v>
          </cell>
          <cell r="D710" t="str">
            <v>DECEMBER</v>
          </cell>
          <cell r="E710" t="str">
            <v>ZA LETO</v>
          </cell>
          <cell r="F710" t="str">
            <v>MINUS</v>
          </cell>
          <cell r="G710" t="str">
            <v>I.XII.2000/</v>
          </cell>
          <cell r="H710" t="str">
            <v>I.XII.2000/</v>
          </cell>
          <cell r="I710">
            <v>2001</v>
          </cell>
          <cell r="J710">
            <v>2001</v>
          </cell>
          <cell r="K710">
            <v>2001</v>
          </cell>
          <cell r="L710" t="str">
            <v>MAREC</v>
          </cell>
          <cell r="N710">
            <v>2001</v>
          </cell>
          <cell r="O710">
            <v>2001</v>
          </cell>
          <cell r="P710">
            <v>2001</v>
          </cell>
          <cell r="Q710" t="str">
            <v>JUNIJ</v>
          </cell>
          <cell r="R710">
            <v>2001</v>
          </cell>
          <cell r="S710">
            <v>2001</v>
          </cell>
          <cell r="T710">
            <v>2001</v>
          </cell>
          <cell r="U710">
            <v>2001</v>
          </cell>
          <cell r="V710">
            <v>2001</v>
          </cell>
          <cell r="W710">
            <v>2001</v>
          </cell>
          <cell r="X710">
            <v>2002</v>
          </cell>
          <cell r="Y710" t="str">
            <v>DECEMBER</v>
          </cell>
          <cell r="Z710" t="str">
            <v>ZA LETO</v>
          </cell>
          <cell r="AA710" t="str">
            <v>I.XII.2001/</v>
          </cell>
          <cell r="AB710" t="str">
            <v>I.XII.2001/</v>
          </cell>
        </row>
        <row r="711">
          <cell r="C711" t="str">
            <v xml:space="preserve"> </v>
          </cell>
          <cell r="D711" t="str">
            <v>2 0 0 0</v>
          </cell>
          <cell r="E711" t="str">
            <v>2 0 0 0</v>
          </cell>
          <cell r="F711" t="str">
            <v>SPR.PROR.</v>
          </cell>
          <cell r="G711" t="str">
            <v>I.-XII.1999</v>
          </cell>
          <cell r="H711" t="str">
            <v>I.-XII.1999</v>
          </cell>
          <cell r="I711" t="str">
            <v xml:space="preserve"> </v>
          </cell>
          <cell r="J711" t="str">
            <v xml:space="preserve"> </v>
          </cell>
          <cell r="K711" t="str">
            <v xml:space="preserve"> </v>
          </cell>
          <cell r="L711" t="str">
            <v>2 0 0 1</v>
          </cell>
          <cell r="N711" t="str">
            <v xml:space="preserve"> </v>
          </cell>
          <cell r="O711" t="str">
            <v xml:space="preserve"> </v>
          </cell>
          <cell r="P711" t="str">
            <v xml:space="preserve"> </v>
          </cell>
          <cell r="Q711" t="str">
            <v>2 0 0 1</v>
          </cell>
          <cell r="R711" t="str">
            <v xml:space="preserve"> </v>
          </cell>
          <cell r="S711" t="str">
            <v xml:space="preserve"> </v>
          </cell>
          <cell r="T711" t="str">
            <v xml:space="preserve"> </v>
          </cell>
          <cell r="U711" t="str">
            <v xml:space="preserve"> </v>
          </cell>
          <cell r="V711" t="str">
            <v xml:space="preserve"> </v>
          </cell>
          <cell r="W711" t="str">
            <v xml:space="preserve"> </v>
          </cell>
          <cell r="X711" t="str">
            <v>ZA LETO 2001</v>
          </cell>
          <cell r="Y711" t="str">
            <v>2 0 0 1</v>
          </cell>
          <cell r="Z711" t="str">
            <v>2 0 0 1</v>
          </cell>
          <cell r="AA711" t="str">
            <v>I.-XII.2000</v>
          </cell>
          <cell r="AB711" t="str">
            <v>I.-XII.2000</v>
          </cell>
        </row>
        <row r="712">
          <cell r="A712" t="str">
            <v xml:space="preserve"> </v>
          </cell>
          <cell r="D712" t="str">
            <v>(1)</v>
          </cell>
          <cell r="E712" t="str">
            <v>(2)</v>
          </cell>
          <cell r="F712" t="str">
            <v>(3=1-2)</v>
          </cell>
          <cell r="G712" t="str">
            <v xml:space="preserve"> </v>
          </cell>
          <cell r="H712" t="str">
            <v xml:space="preserve"> </v>
          </cell>
          <cell r="I712" t="str">
            <v xml:space="preserve"> </v>
          </cell>
          <cell r="J712" t="str">
            <v xml:space="preserve"> </v>
          </cell>
          <cell r="K712" t="str">
            <v xml:space="preserve"> </v>
          </cell>
          <cell r="L712" t="str">
            <v xml:space="preserve"> </v>
          </cell>
          <cell r="N712" t="str">
            <v xml:space="preserve"> </v>
          </cell>
          <cell r="O712" t="str">
            <v xml:space="preserve"> </v>
          </cell>
          <cell r="P712" t="str">
            <v xml:space="preserve"> </v>
          </cell>
          <cell r="Q712" t="str">
            <v xml:space="preserve"> </v>
          </cell>
          <cell r="R712" t="str">
            <v xml:space="preserve"> </v>
          </cell>
          <cell r="S712" t="str">
            <v xml:space="preserve"> </v>
          </cell>
          <cell r="T712" t="str">
            <v xml:space="preserve"> </v>
          </cell>
          <cell r="U712" t="str">
            <v xml:space="preserve"> </v>
          </cell>
          <cell r="V712" t="str">
            <v xml:space="preserve"> </v>
          </cell>
          <cell r="W712" t="str">
            <v xml:space="preserve"> </v>
          </cell>
          <cell r="X712" t="str">
            <v xml:space="preserve"> </v>
          </cell>
          <cell r="Y712" t="str">
            <v>(1)</v>
          </cell>
          <cell r="Z712" t="str">
            <v>(2)</v>
          </cell>
          <cell r="AA712" t="str">
            <v xml:space="preserve"> </v>
          </cell>
          <cell r="AB712" t="str">
            <v xml:space="preserve"> </v>
          </cell>
        </row>
        <row r="713">
          <cell r="A713" t="str">
            <v xml:space="preserve"> </v>
          </cell>
          <cell r="B713" t="str">
            <v>VII.</v>
          </cell>
          <cell r="C713" t="str">
            <v xml:space="preserve">Z  A  D  O  L  Ž  E  V  A  N  J  E  </v>
          </cell>
          <cell r="D713">
            <v>157554886.31495997</v>
          </cell>
          <cell r="E713">
            <v>157554886</v>
          </cell>
          <cell r="F713">
            <v>0.31495997309684753</v>
          </cell>
          <cell r="G713">
            <v>135.67756541954014</v>
          </cell>
          <cell r="H713">
            <v>24.589132616657608</v>
          </cell>
          <cell r="I713" t="e">
            <v>#VALUE!</v>
          </cell>
          <cell r="J713" t="e">
            <v>#VALUE!</v>
          </cell>
          <cell r="K713" t="e">
            <v>#VALUE!</v>
          </cell>
          <cell r="L713" t="e">
            <v>#VALUE!</v>
          </cell>
          <cell r="N713" t="e">
            <v>#VALUE!</v>
          </cell>
          <cell r="O713" t="e">
            <v>#VALUE!</v>
          </cell>
          <cell r="P713" t="e">
            <v>#VALUE!</v>
          </cell>
          <cell r="Q713" t="e">
            <v>#VALUE!</v>
          </cell>
          <cell r="R713" t="e">
            <v>#VALUE!</v>
          </cell>
          <cell r="S713" t="e">
            <v>#VALUE!</v>
          </cell>
          <cell r="T713" t="e">
            <v>#VALUE!</v>
          </cell>
          <cell r="U713" t="e">
            <v>#VALUE!</v>
          </cell>
          <cell r="V713">
            <v>-2226696</v>
          </cell>
          <cell r="W713">
            <v>0</v>
          </cell>
          <cell r="X713">
            <v>-980034</v>
          </cell>
          <cell r="Y713" t="e">
            <v>#VALUE!</v>
          </cell>
          <cell r="Z713">
            <v>157554886</v>
          </cell>
          <cell r="AA713" t="e">
            <v>#VALUE!</v>
          </cell>
          <cell r="AB713" t="e">
            <v>#VALUE!</v>
          </cell>
        </row>
        <row r="714">
          <cell r="C714" t="str">
            <v xml:space="preserve">                                 - dinamizirani sprejeti proračun</v>
          </cell>
          <cell r="D714">
            <v>149554886</v>
          </cell>
          <cell r="I714">
            <v>16350000</v>
          </cell>
          <cell r="J714">
            <v>21335700</v>
          </cell>
          <cell r="K714">
            <v>81203000</v>
          </cell>
          <cell r="N714">
            <v>1595000</v>
          </cell>
          <cell r="O714">
            <v>6209000</v>
          </cell>
          <cell r="P714">
            <v>7609000</v>
          </cell>
          <cell r="Q714">
            <v>134301700</v>
          </cell>
          <cell r="R714">
            <v>8209000</v>
          </cell>
          <cell r="S714">
            <v>209000</v>
          </cell>
          <cell r="T714">
            <v>209000</v>
          </cell>
          <cell r="U714">
            <v>209000</v>
          </cell>
          <cell r="V714">
            <v>2209000</v>
          </cell>
          <cell r="W714">
            <v>6208186</v>
          </cell>
          <cell r="X714">
            <v>0</v>
          </cell>
          <cell r="Y714">
            <v>151554886</v>
          </cell>
        </row>
        <row r="716">
          <cell r="A716">
            <v>500</v>
          </cell>
          <cell r="C716" t="str">
            <v xml:space="preserve">DOMAČE ZADOLŽEVANJE </v>
          </cell>
          <cell r="D716">
            <v>73350534.862500012</v>
          </cell>
          <cell r="E716" t="str">
            <v xml:space="preserve"> </v>
          </cell>
          <cell r="G716">
            <v>182.59298131264705</v>
          </cell>
          <cell r="H716">
            <v>67.670322601145131</v>
          </cell>
          <cell r="I716" t="e">
            <v>#VALUE!</v>
          </cell>
          <cell r="J716" t="e">
            <v>#VALUE!</v>
          </cell>
          <cell r="K716" t="e">
            <v>#VALUE!</v>
          </cell>
          <cell r="L716" t="e">
            <v>#VALUE!</v>
          </cell>
          <cell r="N716" t="e">
            <v>#VALUE!</v>
          </cell>
          <cell r="O716" t="e">
            <v>#VALUE!</v>
          </cell>
          <cell r="P716" t="e">
            <v>#VALUE!</v>
          </cell>
          <cell r="Q716" t="e">
            <v>#VALUE!</v>
          </cell>
          <cell r="R716" t="e">
            <v>#VALUE!</v>
          </cell>
          <cell r="S716" t="e">
            <v>#VALUE!</v>
          </cell>
          <cell r="T716" t="e">
            <v>#VALUE!</v>
          </cell>
          <cell r="U716" t="e">
            <v>#VALUE!</v>
          </cell>
          <cell r="V716">
            <v>-2300000</v>
          </cell>
          <cell r="W716">
            <v>0</v>
          </cell>
          <cell r="X716">
            <v>-980034</v>
          </cell>
          <cell r="Y716" t="e">
            <v>#VALUE!</v>
          </cell>
          <cell r="Z716" t="str">
            <v xml:space="preserve"> </v>
          </cell>
          <cell r="AA716" t="e">
            <v>#VALUE!</v>
          </cell>
          <cell r="AB716" t="e">
            <v>#VALUE!</v>
          </cell>
        </row>
        <row r="718">
          <cell r="A718">
            <v>5000</v>
          </cell>
          <cell r="C718" t="str">
            <v>Najeti krediti pri  Banki Slovenije</v>
          </cell>
          <cell r="D718">
            <v>0</v>
          </cell>
          <cell r="I718" t="e">
            <v>#VALUE!</v>
          </cell>
          <cell r="J718" t="e">
            <v>#VALUE!</v>
          </cell>
          <cell r="K718" t="e">
            <v>#VALUE!</v>
          </cell>
          <cell r="L718" t="e">
            <v>#VALUE!</v>
          </cell>
          <cell r="N718" t="e">
            <v>#VALUE!</v>
          </cell>
          <cell r="O718" t="e">
            <v>#VALUE!</v>
          </cell>
          <cell r="P718" t="e">
            <v>#VALUE!</v>
          </cell>
          <cell r="Q718" t="e">
            <v>#VALUE!</v>
          </cell>
          <cell r="R718" t="e">
            <v>#VALUE!</v>
          </cell>
          <cell r="S718" t="e">
            <v>#VALUE!</v>
          </cell>
          <cell r="T718" t="e">
            <v>#VALUE!</v>
          </cell>
          <cell r="U718" t="e">
            <v>#VALUE!</v>
          </cell>
          <cell r="V718">
            <v>0</v>
          </cell>
          <cell r="W718">
            <v>0</v>
          </cell>
          <cell r="X718">
            <v>0</v>
          </cell>
          <cell r="Y718" t="e">
            <v>#VALUE!</v>
          </cell>
          <cell r="AA718" t="e">
            <v>#VALUE!</v>
          </cell>
          <cell r="AB718" t="e">
            <v>#VALUE!</v>
          </cell>
        </row>
        <row r="719">
          <cell r="A719">
            <v>5001</v>
          </cell>
          <cell r="C719" t="str">
            <v xml:space="preserve">Najeti krediti pri poslovnih bankah </v>
          </cell>
          <cell r="D719">
            <v>13023213.170030002</v>
          </cell>
          <cell r="E719" t="str">
            <v xml:space="preserve"> </v>
          </cell>
          <cell r="G719">
            <v>51.233347693870279</v>
          </cell>
          <cell r="H719">
            <v>-52.953767039604891</v>
          </cell>
          <cell r="I719" t="e">
            <v>#VALUE!</v>
          </cell>
          <cell r="J719" t="e">
            <v>#VALUE!</v>
          </cell>
          <cell r="K719" t="e">
            <v>#VALUE!</v>
          </cell>
          <cell r="L719" t="e">
            <v>#VALUE!</v>
          </cell>
          <cell r="N719" t="e">
            <v>#VALUE!</v>
          </cell>
          <cell r="O719" t="e">
            <v>#VALUE!</v>
          </cell>
          <cell r="P719" t="e">
            <v>#VALUE!</v>
          </cell>
          <cell r="Q719" t="e">
            <v>#VALUE!</v>
          </cell>
          <cell r="R719" t="e">
            <v>#VALUE!</v>
          </cell>
          <cell r="S719" t="e">
            <v>#VALUE!</v>
          </cell>
          <cell r="T719" t="e">
            <v>#VALUE!</v>
          </cell>
          <cell r="U719" t="e">
            <v>#VALUE!</v>
          </cell>
          <cell r="V719">
            <v>0</v>
          </cell>
          <cell r="W719">
            <v>0</v>
          </cell>
          <cell r="X719">
            <v>0</v>
          </cell>
          <cell r="Y719" t="e">
            <v>#VALUE!</v>
          </cell>
          <cell r="Z719" t="str">
            <v xml:space="preserve"> </v>
          </cell>
          <cell r="AA719" t="e">
            <v>#VALUE!</v>
          </cell>
          <cell r="AB719" t="e">
            <v>#VALUE!</v>
          </cell>
        </row>
        <row r="720">
          <cell r="C720" t="str">
            <v>Evidenčno: najeti krediti pri poslovnih bankah za T R P</v>
          </cell>
          <cell r="I720">
            <v>0</v>
          </cell>
          <cell r="L720">
            <v>0</v>
          </cell>
          <cell r="Q720" t="e">
            <v>#REF!</v>
          </cell>
        </row>
        <row r="721">
          <cell r="A721">
            <v>5002</v>
          </cell>
          <cell r="C721" t="str">
            <v>Najeti krediti pri drugih finančnih institucijah</v>
          </cell>
          <cell r="D721">
            <v>0</v>
          </cell>
          <cell r="I721" t="e">
            <v>#VALUE!</v>
          </cell>
          <cell r="J721" t="e">
            <v>#VALUE!</v>
          </cell>
          <cell r="K721" t="e">
            <v>#VALUE!</v>
          </cell>
          <cell r="L721" t="e">
            <v>#VALUE!</v>
          </cell>
          <cell r="N721" t="e">
            <v>#VALUE!</v>
          </cell>
          <cell r="O721" t="e">
            <v>#VALUE!</v>
          </cell>
          <cell r="P721" t="e">
            <v>#VALUE!</v>
          </cell>
          <cell r="Q721" t="e">
            <v>#VALUE!</v>
          </cell>
          <cell r="R721" t="e">
            <v>#VALUE!</v>
          </cell>
          <cell r="S721" t="e">
            <v>#VALUE!</v>
          </cell>
          <cell r="T721" t="e">
            <v>#VALUE!</v>
          </cell>
          <cell r="U721" t="e">
            <v>#VALUE!</v>
          </cell>
          <cell r="Y721" t="e">
            <v>#VALUE!</v>
          </cell>
          <cell r="AA721" t="e">
            <v>#VALUE!</v>
          </cell>
          <cell r="AB721" t="e">
            <v>#VALUE!</v>
          </cell>
        </row>
        <row r="722">
          <cell r="A722">
            <v>5003</v>
          </cell>
          <cell r="C722" t="str">
            <v xml:space="preserve">Najeti krediti pri drugih domačih kreditodajalcih </v>
          </cell>
          <cell r="D722">
            <v>0</v>
          </cell>
          <cell r="E722" t="str">
            <v xml:space="preserve"> </v>
          </cell>
          <cell r="I722" t="e">
            <v>#VALUE!</v>
          </cell>
          <cell r="J722" t="e">
            <v>#VALUE!</v>
          </cell>
          <cell r="K722" t="e">
            <v>#VALUE!</v>
          </cell>
          <cell r="L722" t="e">
            <v>#VALUE!</v>
          </cell>
          <cell r="N722" t="e">
            <v>#VALUE!</v>
          </cell>
          <cell r="O722" t="e">
            <v>#VALUE!</v>
          </cell>
          <cell r="P722" t="e">
            <v>#VALUE!</v>
          </cell>
          <cell r="Q722" t="e">
            <v>#VALUE!</v>
          </cell>
          <cell r="R722" t="e">
            <v>#VALUE!</v>
          </cell>
          <cell r="S722" t="e">
            <v>#VALUE!</v>
          </cell>
          <cell r="T722" t="e">
            <v>#VALUE!</v>
          </cell>
          <cell r="U722">
            <v>0</v>
          </cell>
          <cell r="V722">
            <v>0</v>
          </cell>
          <cell r="W722">
            <v>0</v>
          </cell>
          <cell r="X722">
            <v>0</v>
          </cell>
          <cell r="Y722" t="e">
            <v>#VALUE!</v>
          </cell>
          <cell r="Z722" t="str">
            <v xml:space="preserve"> </v>
          </cell>
          <cell r="AA722" t="e">
            <v>#VALUE!</v>
          </cell>
          <cell r="AB722" t="e">
            <v>#VALUE!</v>
          </cell>
        </row>
        <row r="723">
          <cell r="A723">
            <v>5004</v>
          </cell>
          <cell r="C723" t="str">
            <v xml:space="preserve">Sredstva, pridobljena z izdajo vrednostnih papirjev </v>
          </cell>
          <cell r="D723">
            <v>60853065.692469999</v>
          </cell>
          <cell r="E723" t="str">
            <v xml:space="preserve"> </v>
          </cell>
          <cell r="G723">
            <v>468.02130172178556</v>
          </cell>
          <cell r="H723">
            <v>329.77162692542288</v>
          </cell>
          <cell r="I723" t="e">
            <v>#VALUE!</v>
          </cell>
          <cell r="J723" t="e">
            <v>#VALUE!</v>
          </cell>
          <cell r="K723" t="e">
            <v>#VALUE!</v>
          </cell>
          <cell r="L723" t="e">
            <v>#VALUE!</v>
          </cell>
          <cell r="N723" t="e">
            <v>#VALUE!</v>
          </cell>
          <cell r="O723" t="e">
            <v>#VALUE!</v>
          </cell>
          <cell r="P723" t="e">
            <v>#VALUE!</v>
          </cell>
          <cell r="Q723" t="e">
            <v>#VALUE!</v>
          </cell>
          <cell r="R723" t="e">
            <v>#VALUE!</v>
          </cell>
          <cell r="S723" t="e">
            <v>#VALUE!</v>
          </cell>
          <cell r="T723" t="e">
            <v>#VALUE!</v>
          </cell>
          <cell r="U723">
            <v>7813791</v>
          </cell>
          <cell r="V723">
            <v>-2300000</v>
          </cell>
          <cell r="W723">
            <v>0</v>
          </cell>
          <cell r="X723">
            <v>-980034</v>
          </cell>
          <cell r="Y723" t="e">
            <v>#VALUE!</v>
          </cell>
          <cell r="Z723" t="str">
            <v xml:space="preserve"> </v>
          </cell>
          <cell r="AA723" t="e">
            <v>#VALUE!</v>
          </cell>
          <cell r="AB723" t="e">
            <v>#VALUE!</v>
          </cell>
        </row>
        <row r="725">
          <cell r="A725">
            <v>501</v>
          </cell>
          <cell r="C725" t="str">
            <v xml:space="preserve">ZADOLŽEVANJE V TUJINI </v>
          </cell>
          <cell r="D725">
            <v>84204351.452459991</v>
          </cell>
          <cell r="E725" t="str">
            <v xml:space="preserve"> </v>
          </cell>
          <cell r="G725">
            <v>110.86392470171673</v>
          </cell>
          <cell r="H725">
            <v>1.8034202954239902</v>
          </cell>
          <cell r="I725" t="e">
            <v>#VALUE!</v>
          </cell>
          <cell r="J725" t="e">
            <v>#VALUE!</v>
          </cell>
          <cell r="K725" t="e">
            <v>#VALUE!</v>
          </cell>
          <cell r="L725" t="e">
            <v>#VALUE!</v>
          </cell>
          <cell r="N725" t="e">
            <v>#VALUE!</v>
          </cell>
          <cell r="O725" t="e">
            <v>#VALUE!</v>
          </cell>
          <cell r="P725" t="e">
            <v>#VALUE!</v>
          </cell>
          <cell r="Q725" t="e">
            <v>#VALUE!</v>
          </cell>
          <cell r="R725" t="e">
            <v>#VALUE!</v>
          </cell>
          <cell r="S725" t="e">
            <v>#VALUE!</v>
          </cell>
          <cell r="T725" t="e">
            <v>#VALUE!</v>
          </cell>
          <cell r="U725" t="e">
            <v>#VALUE!</v>
          </cell>
          <cell r="V725">
            <v>73304</v>
          </cell>
          <cell r="W725">
            <v>0</v>
          </cell>
          <cell r="X725">
            <v>0</v>
          </cell>
          <cell r="Y725" t="e">
            <v>#VALUE!</v>
          </cell>
          <cell r="Z725" t="str">
            <v xml:space="preserve"> </v>
          </cell>
          <cell r="AA725" t="e">
            <v>#VALUE!</v>
          </cell>
          <cell r="AB725" t="e">
            <v>#VALUE!</v>
          </cell>
        </row>
        <row r="727">
          <cell r="A727">
            <v>5010</v>
          </cell>
          <cell r="C727" t="str">
            <v>Najeti krediti pri mednarodnih finančnih institucijah</v>
          </cell>
          <cell r="D727">
            <v>3248552.4524599998</v>
          </cell>
          <cell r="G727">
            <v>106.36654831667873</v>
          </cell>
          <cell r="H727">
            <v>-2.3264019130590157</v>
          </cell>
          <cell r="I727" t="e">
            <v>#VALUE!</v>
          </cell>
          <cell r="J727" t="e">
            <v>#VALUE!</v>
          </cell>
          <cell r="K727" t="e">
            <v>#VALUE!</v>
          </cell>
          <cell r="L727" t="e">
            <v>#VALUE!</v>
          </cell>
          <cell r="N727" t="e">
            <v>#VALUE!</v>
          </cell>
          <cell r="O727" t="e">
            <v>#VALUE!</v>
          </cell>
          <cell r="P727" t="e">
            <v>#VALUE!</v>
          </cell>
          <cell r="Q727" t="e">
            <v>#VALUE!</v>
          </cell>
          <cell r="R727" t="e">
            <v>#VALUE!</v>
          </cell>
          <cell r="S727" t="e">
            <v>#VALUE!</v>
          </cell>
          <cell r="T727" t="e">
            <v>#VALUE!</v>
          </cell>
          <cell r="U727" t="e">
            <v>#VALUE!</v>
          </cell>
          <cell r="V727">
            <v>73304</v>
          </cell>
          <cell r="Y727" t="e">
            <v>#VALUE!</v>
          </cell>
          <cell r="AA727" t="e">
            <v>#VALUE!</v>
          </cell>
          <cell r="AB727" t="e">
            <v>#VALUE!</v>
          </cell>
        </row>
        <row r="728">
          <cell r="A728">
            <v>5011</v>
          </cell>
          <cell r="C728" t="str">
            <v xml:space="preserve">Najeti krediti pri tujih vladah </v>
          </cell>
          <cell r="D728">
            <v>402559</v>
          </cell>
          <cell r="I728" t="e">
            <v>#VALUE!</v>
          </cell>
          <cell r="J728" t="e">
            <v>#VALUE!</v>
          </cell>
          <cell r="K728" t="e">
            <v>#VALUE!</v>
          </cell>
          <cell r="L728" t="e">
            <v>#VALUE!</v>
          </cell>
          <cell r="N728" t="e">
            <v>#VALUE!</v>
          </cell>
          <cell r="O728" t="e">
            <v>#VALUE!</v>
          </cell>
          <cell r="P728" t="e">
            <v>#VALUE!</v>
          </cell>
          <cell r="Q728" t="e">
            <v>#VALUE!</v>
          </cell>
          <cell r="R728" t="e">
            <v>#VALUE!</v>
          </cell>
          <cell r="S728" t="e">
            <v>#VALUE!</v>
          </cell>
          <cell r="T728" t="e">
            <v>#VALUE!</v>
          </cell>
          <cell r="U728" t="e">
            <v>#VALUE!</v>
          </cell>
          <cell r="Y728" t="e">
            <v>#VALUE!</v>
          </cell>
          <cell r="AA728" t="e">
            <v>#VALUE!</v>
          </cell>
          <cell r="AB728" t="e">
            <v>#VALUE!</v>
          </cell>
        </row>
        <row r="729">
          <cell r="C729" t="str">
            <v>Evidenčno: najeti tuji krediti za T R P</v>
          </cell>
          <cell r="I729">
            <v>0</v>
          </cell>
          <cell r="J729">
            <v>0</v>
          </cell>
          <cell r="K729">
            <v>0</v>
          </cell>
          <cell r="L729">
            <v>0</v>
          </cell>
        </row>
        <row r="730">
          <cell r="A730">
            <v>5012</v>
          </cell>
          <cell r="C730" t="str">
            <v>Najeti krediti pri tujih poslovnih bankah in finanč.instit.</v>
          </cell>
          <cell r="D730">
            <v>0</v>
          </cell>
          <cell r="I730" t="e">
            <v>#VALUE!</v>
          </cell>
          <cell r="J730" t="e">
            <v>#VALUE!</v>
          </cell>
          <cell r="K730" t="e">
            <v>#VALUE!</v>
          </cell>
          <cell r="L730" t="e">
            <v>#VALUE!</v>
          </cell>
          <cell r="N730" t="e">
            <v>#VALUE!</v>
          </cell>
          <cell r="O730" t="e">
            <v>#VALUE!</v>
          </cell>
          <cell r="P730" t="e">
            <v>#VALUE!</v>
          </cell>
          <cell r="Q730" t="e">
            <v>#VALUE!</v>
          </cell>
          <cell r="R730" t="e">
            <v>#VALUE!</v>
          </cell>
          <cell r="S730" t="e">
            <v>#VALUE!</v>
          </cell>
          <cell r="T730" t="e">
            <v>#VALUE!</v>
          </cell>
          <cell r="U730" t="e">
            <v>#VALUE!</v>
          </cell>
          <cell r="Y730" t="e">
            <v>#VALUE!</v>
          </cell>
          <cell r="AA730" t="e">
            <v>#VALUE!</v>
          </cell>
          <cell r="AB730" t="e">
            <v>#VALUE!</v>
          </cell>
        </row>
        <row r="731">
          <cell r="A731">
            <v>5013</v>
          </cell>
          <cell r="C731" t="str">
            <v>Najeti krediti pri drugih tujih kreditodajalcih</v>
          </cell>
          <cell r="D731">
            <v>0</v>
          </cell>
          <cell r="E731" t="str">
            <v xml:space="preserve"> </v>
          </cell>
          <cell r="I731" t="e">
            <v>#VALUE!</v>
          </cell>
          <cell r="J731" t="e">
            <v>#VALUE!</v>
          </cell>
          <cell r="K731" t="e">
            <v>#VALUE!</v>
          </cell>
          <cell r="L731" t="e">
            <v>#VALUE!</v>
          </cell>
          <cell r="N731" t="e">
            <v>#VALUE!</v>
          </cell>
          <cell r="O731" t="e">
            <v>#VALUE!</v>
          </cell>
          <cell r="P731" t="e">
            <v>#VALUE!</v>
          </cell>
          <cell r="Q731" t="e">
            <v>#VALUE!</v>
          </cell>
          <cell r="R731" t="e">
            <v>#VALUE!</v>
          </cell>
          <cell r="S731" t="e">
            <v>#VALUE!</v>
          </cell>
          <cell r="T731" t="e">
            <v>#VALUE!</v>
          </cell>
          <cell r="U731" t="e">
            <v>#VALUE!</v>
          </cell>
          <cell r="V731">
            <v>0</v>
          </cell>
          <cell r="W731">
            <v>0</v>
          </cell>
          <cell r="X731">
            <v>0</v>
          </cell>
          <cell r="Y731" t="e">
            <v>#VALUE!</v>
          </cell>
          <cell r="Z731" t="str">
            <v xml:space="preserve"> </v>
          </cell>
          <cell r="AA731" t="e">
            <v>#VALUE!</v>
          </cell>
          <cell r="AB731" t="e">
            <v>#VALUE!</v>
          </cell>
        </row>
        <row r="732">
          <cell r="A732">
            <v>5014</v>
          </cell>
          <cell r="C732" t="str">
            <v xml:space="preserve">Sredstva, pridobljena z izdajo vrednostnih papirjev </v>
          </cell>
          <cell r="D732">
            <v>80553240</v>
          </cell>
          <cell r="G732">
            <v>111.51785225172483</v>
          </cell>
          <cell r="H732">
            <v>2.4039047306931423</v>
          </cell>
          <cell r="I732" t="e">
            <v>#VALUE!</v>
          </cell>
          <cell r="J732" t="e">
            <v>#VALUE!</v>
          </cell>
          <cell r="K732" t="e">
            <v>#VALUE!</v>
          </cell>
          <cell r="L732" t="e">
            <v>#VALUE!</v>
          </cell>
          <cell r="N732" t="e">
            <v>#VALUE!</v>
          </cell>
          <cell r="O732" t="e">
            <v>#VALUE!</v>
          </cell>
          <cell r="P732" t="e">
            <v>#VALUE!</v>
          </cell>
          <cell r="Q732" t="e">
            <v>#VALUE!</v>
          </cell>
          <cell r="R732" t="e">
            <v>#VALUE!</v>
          </cell>
          <cell r="S732" t="e">
            <v>#VALUE!</v>
          </cell>
          <cell r="T732" t="e">
            <v>#VALUE!</v>
          </cell>
          <cell r="U732" t="e">
            <v>#VALUE!</v>
          </cell>
          <cell r="Y732" t="e">
            <v>#VALUE!</v>
          </cell>
          <cell r="AA732" t="e">
            <v>#VALUE!</v>
          </cell>
          <cell r="AB732" t="e">
            <v>#VALUE!</v>
          </cell>
        </row>
        <row r="733">
          <cell r="A733" t="str">
            <v xml:space="preserve"> </v>
          </cell>
        </row>
        <row r="734">
          <cell r="I734" t="str">
            <v xml:space="preserve"> </v>
          </cell>
          <cell r="J734" t="str">
            <v xml:space="preserve"> </v>
          </cell>
          <cell r="K734" t="str">
            <v xml:space="preserve"> </v>
          </cell>
          <cell r="N734" t="str">
            <v xml:space="preserve"> </v>
          </cell>
          <cell r="O734" t="str">
            <v xml:space="preserve"> </v>
          </cell>
          <cell r="P734" t="str">
            <v xml:space="preserve"> </v>
          </cell>
          <cell r="Q734" t="str">
            <v xml:space="preserve"> </v>
          </cell>
          <cell r="R734" t="str">
            <v xml:space="preserve"> </v>
          </cell>
        </row>
        <row r="735">
          <cell r="I735" t="str">
            <v xml:space="preserve"> </v>
          </cell>
          <cell r="J735" t="str">
            <v xml:space="preserve"> </v>
          </cell>
          <cell r="K735" t="str">
            <v xml:space="preserve"> </v>
          </cell>
          <cell r="Q735" t="str">
            <v xml:space="preserve"> </v>
          </cell>
        </row>
        <row r="736">
          <cell r="A736" t="str">
            <v xml:space="preserve"> </v>
          </cell>
          <cell r="B736" t="str">
            <v>VIII.</v>
          </cell>
          <cell r="C736" t="str">
            <v>O D P L A Č I L A    D O L G A</v>
          </cell>
          <cell r="D736">
            <v>120464563.36069</v>
          </cell>
          <cell r="E736">
            <v>117983036</v>
          </cell>
          <cell r="F736">
            <v>2481527.3606899977</v>
          </cell>
          <cell r="G736">
            <v>162.75371903526525</v>
          </cell>
          <cell r="H736">
            <v>49.452450904743102</v>
          </cell>
          <cell r="I736" t="e">
            <v>#VALUE!</v>
          </cell>
          <cell r="J736" t="e">
            <v>#VALUE!</v>
          </cell>
          <cell r="K736" t="e">
            <v>#VALUE!</v>
          </cell>
          <cell r="L736" t="e">
            <v>#VALUE!</v>
          </cell>
          <cell r="N736" t="e">
            <v>#VALUE!</v>
          </cell>
          <cell r="O736" t="e">
            <v>#VALUE!</v>
          </cell>
          <cell r="P736" t="e">
            <v>#VALUE!</v>
          </cell>
          <cell r="Q736" t="e">
            <v>#VALUE!</v>
          </cell>
          <cell r="R736" t="e">
            <v>#VALUE!</v>
          </cell>
          <cell r="S736" t="e">
            <v>#VALUE!</v>
          </cell>
          <cell r="T736" t="e">
            <v>#VALUE!</v>
          </cell>
          <cell r="U736" t="e">
            <v>#VALUE!</v>
          </cell>
          <cell r="V736">
            <v>972149</v>
          </cell>
          <cell r="W736">
            <v>32383194</v>
          </cell>
          <cell r="X736">
            <v>0</v>
          </cell>
          <cell r="Y736" t="e">
            <v>#VALUE!</v>
          </cell>
          <cell r="Z736" t="e">
            <v>#VALUE!</v>
          </cell>
          <cell r="AA736" t="e">
            <v>#VALUE!</v>
          </cell>
          <cell r="AB736" t="e">
            <v>#VALUE!</v>
          </cell>
        </row>
        <row r="737">
          <cell r="C737" t="str">
            <v xml:space="preserve">                                 - dinamizirani sprejeti proračun</v>
          </cell>
          <cell r="D737">
            <v>102266824</v>
          </cell>
          <cell r="I737">
            <v>8639115</v>
          </cell>
          <cell r="J737">
            <v>4484950</v>
          </cell>
          <cell r="K737">
            <v>5304868</v>
          </cell>
          <cell r="N737">
            <v>4026161</v>
          </cell>
          <cell r="O737">
            <v>8010100</v>
          </cell>
          <cell r="P737">
            <v>8340503</v>
          </cell>
          <cell r="Q737">
            <v>38805697</v>
          </cell>
          <cell r="R737">
            <v>26776809</v>
          </cell>
          <cell r="S737">
            <v>1278710</v>
          </cell>
          <cell r="T737">
            <v>1278710</v>
          </cell>
          <cell r="U737">
            <v>1278710</v>
          </cell>
          <cell r="V737">
            <v>1172412</v>
          </cell>
          <cell r="W737">
            <v>31569478</v>
          </cell>
          <cell r="X737">
            <v>0</v>
          </cell>
          <cell r="Y737">
            <v>102160526</v>
          </cell>
        </row>
        <row r="739">
          <cell r="A739">
            <v>550</v>
          </cell>
          <cell r="C739" t="str">
            <v xml:space="preserve">ODPLAČILA DOMAČEGA DOLGA </v>
          </cell>
          <cell r="D739">
            <v>106085483.39032999</v>
          </cell>
          <cell r="E739">
            <v>103682464</v>
          </cell>
          <cell r="F739">
            <v>2403019.3903299868</v>
          </cell>
          <cell r="G739">
            <v>178.49315646766502</v>
          </cell>
          <cell r="H739">
            <v>63.905561494641887</v>
          </cell>
          <cell r="I739" t="e">
            <v>#VALUE!</v>
          </cell>
          <cell r="J739" t="e">
            <v>#VALUE!</v>
          </cell>
          <cell r="K739" t="e">
            <v>#VALUE!</v>
          </cell>
          <cell r="L739" t="e">
            <v>#VALUE!</v>
          </cell>
          <cell r="N739" t="e">
            <v>#VALUE!</v>
          </cell>
          <cell r="O739" t="e">
            <v>#VALUE!</v>
          </cell>
          <cell r="P739" t="e">
            <v>#VALUE!</v>
          </cell>
          <cell r="Q739" t="e">
            <v>#VALUE!</v>
          </cell>
          <cell r="R739" t="e">
            <v>#VALUE!</v>
          </cell>
          <cell r="S739" t="e">
            <v>#VALUE!</v>
          </cell>
          <cell r="T739" t="e">
            <v>#VALUE!</v>
          </cell>
          <cell r="U739" t="e">
            <v>#VALUE!</v>
          </cell>
          <cell r="V739">
            <v>645152</v>
          </cell>
          <cell r="W739">
            <v>27238684</v>
          </cell>
          <cell r="X739">
            <v>0</v>
          </cell>
          <cell r="Y739" t="e">
            <v>#VALUE!</v>
          </cell>
          <cell r="Z739" t="e">
            <v>#VALUE!</v>
          </cell>
          <cell r="AA739" t="e">
            <v>#VALUE!</v>
          </cell>
          <cell r="AB739" t="e">
            <v>#VALUE!</v>
          </cell>
        </row>
        <row r="740">
          <cell r="I740" t="str">
            <v xml:space="preserve"> </v>
          </cell>
        </row>
        <row r="741">
          <cell r="A741">
            <v>5500</v>
          </cell>
          <cell r="C741" t="str">
            <v>Odplačila kreditov Banki Slovenije</v>
          </cell>
          <cell r="D741">
            <v>0</v>
          </cell>
          <cell r="E741">
            <v>0</v>
          </cell>
          <cell r="F741">
            <v>0</v>
          </cell>
          <cell r="I741" t="e">
            <v>#VALUE!</v>
          </cell>
          <cell r="J741" t="e">
            <v>#VALUE!</v>
          </cell>
          <cell r="K741" t="e">
            <v>#VALUE!</v>
          </cell>
          <cell r="L741" t="e">
            <v>#VALUE!</v>
          </cell>
          <cell r="N741" t="e">
            <v>#VALUE!</v>
          </cell>
          <cell r="O741" t="e">
            <v>#VALUE!</v>
          </cell>
          <cell r="P741" t="e">
            <v>#VALUE!</v>
          </cell>
          <cell r="Q741" t="e">
            <v>#VALUE!</v>
          </cell>
          <cell r="R741" t="e">
            <v>#VALUE!</v>
          </cell>
          <cell r="S741" t="e">
            <v>#VALUE!</v>
          </cell>
          <cell r="T741" t="e">
            <v>#VALUE!</v>
          </cell>
          <cell r="U741" t="e">
            <v>#VALUE!</v>
          </cell>
          <cell r="V741">
            <v>0</v>
          </cell>
          <cell r="W741">
            <v>0</v>
          </cell>
          <cell r="X741">
            <v>0</v>
          </cell>
          <cell r="Y741" t="e">
            <v>#VALUE!</v>
          </cell>
          <cell r="Z741" t="str">
            <v xml:space="preserve"> </v>
          </cell>
          <cell r="AA741" t="e">
            <v>#VALUE!</v>
          </cell>
          <cell r="AB741" t="e">
            <v>#VALUE!</v>
          </cell>
        </row>
        <row r="742">
          <cell r="A742">
            <v>5501</v>
          </cell>
          <cell r="C742" t="str">
            <v>Odplačila kreditov poslovnim bankam</v>
          </cell>
          <cell r="D742">
            <v>22116318.218499999</v>
          </cell>
          <cell r="E742">
            <v>20525816</v>
          </cell>
          <cell r="F742">
            <v>1590502.2184999995</v>
          </cell>
          <cell r="G742">
            <v>80.894256453268767</v>
          </cell>
          <cell r="H742">
            <v>-25.716936222893693</v>
          </cell>
          <cell r="I742" t="e">
            <v>#VALUE!</v>
          </cell>
          <cell r="J742" t="e">
            <v>#VALUE!</v>
          </cell>
          <cell r="K742" t="e">
            <v>#VALUE!</v>
          </cell>
          <cell r="L742" t="e">
            <v>#VALUE!</v>
          </cell>
          <cell r="N742" t="e">
            <v>#VALUE!</v>
          </cell>
          <cell r="O742" t="e">
            <v>#VALUE!</v>
          </cell>
          <cell r="P742" t="e">
            <v>#VALUE!</v>
          </cell>
          <cell r="Q742" t="e">
            <v>#VALUE!</v>
          </cell>
          <cell r="R742" t="e">
            <v>#VALUE!</v>
          </cell>
          <cell r="S742" t="e">
            <v>#VALUE!</v>
          </cell>
          <cell r="T742" t="e">
            <v>#VALUE!</v>
          </cell>
          <cell r="U742" t="e">
            <v>#VALUE!</v>
          </cell>
          <cell r="V742">
            <v>80312</v>
          </cell>
          <cell r="W742">
            <v>5909397</v>
          </cell>
          <cell r="X742">
            <v>0</v>
          </cell>
          <cell r="Y742" t="e">
            <v>#VALUE!</v>
          </cell>
          <cell r="Z742" t="str">
            <v xml:space="preserve"> </v>
          </cell>
          <cell r="AA742" t="e">
            <v>#VALUE!</v>
          </cell>
          <cell r="AB742" t="e">
            <v>#VALUE!</v>
          </cell>
        </row>
        <row r="743">
          <cell r="C743" t="str">
            <v xml:space="preserve"> - odplačila kreditov poslovnim bankam (MF)</v>
          </cell>
          <cell r="E743">
            <v>5103034</v>
          </cell>
          <cell r="I743" t="e">
            <v>#N/A</v>
          </cell>
          <cell r="J743" t="e">
            <v>#N/A</v>
          </cell>
          <cell r="K743" t="e">
            <v>#N/A</v>
          </cell>
          <cell r="L743" t="e">
            <v>#N/A</v>
          </cell>
          <cell r="N743" t="e">
            <v>#N/A</v>
          </cell>
          <cell r="O743" t="e">
            <v>#N/A</v>
          </cell>
          <cell r="P743" t="e">
            <v>#N/A</v>
          </cell>
          <cell r="Q743" t="e">
            <v>#N/A</v>
          </cell>
          <cell r="R743" t="e">
            <v>#N/A</v>
          </cell>
          <cell r="S743" t="e">
            <v>#N/A</v>
          </cell>
          <cell r="T743" t="e">
            <v>#N/A</v>
          </cell>
          <cell r="U743" t="e">
            <v>#N/A</v>
          </cell>
          <cell r="V743">
            <v>5103034</v>
          </cell>
          <cell r="W743">
            <v>5103034</v>
          </cell>
          <cell r="X743">
            <v>5103034</v>
          </cell>
          <cell r="Z743">
            <v>5103034</v>
          </cell>
        </row>
        <row r="744">
          <cell r="C744" t="str">
            <v xml:space="preserve"> - odplačila stanov.kreditov poslovnim bankam (SSSV)</v>
          </cell>
          <cell r="E744">
            <v>11674</v>
          </cell>
          <cell r="I744" t="e">
            <v>#N/A</v>
          </cell>
          <cell r="J744" t="e">
            <v>#N/A</v>
          </cell>
          <cell r="K744" t="e">
            <v>#N/A</v>
          </cell>
          <cell r="L744" t="e">
            <v>#N/A</v>
          </cell>
          <cell r="N744" t="e">
            <v>#N/A</v>
          </cell>
          <cell r="O744" t="e">
            <v>#N/A</v>
          </cell>
          <cell r="P744" t="e">
            <v>#N/A</v>
          </cell>
          <cell r="Q744" t="e">
            <v>#N/A</v>
          </cell>
          <cell r="R744" t="e">
            <v>#N/A</v>
          </cell>
          <cell r="S744" t="e">
            <v>#N/A</v>
          </cell>
          <cell r="T744" t="e">
            <v>#N/A</v>
          </cell>
          <cell r="U744" t="e">
            <v>#N/A</v>
          </cell>
          <cell r="V744">
            <v>11674</v>
          </cell>
          <cell r="W744">
            <v>11674</v>
          </cell>
          <cell r="X744">
            <v>11674</v>
          </cell>
          <cell r="Z744">
            <v>11674</v>
          </cell>
        </row>
        <row r="745">
          <cell r="C745" t="str">
            <v xml:space="preserve"> - odplačila stanov.kreditov poslovnim bankam (MNZ)</v>
          </cell>
          <cell r="E745">
            <v>15411108</v>
          </cell>
          <cell r="I745" t="e">
            <v>#N/A</v>
          </cell>
          <cell r="J745" t="e">
            <v>#N/A</v>
          </cell>
          <cell r="K745" t="e">
            <v>#N/A</v>
          </cell>
          <cell r="L745" t="e">
            <v>#N/A</v>
          </cell>
          <cell r="N745" t="e">
            <v>#N/A</v>
          </cell>
          <cell r="O745" t="e">
            <v>#N/A</v>
          </cell>
          <cell r="P745" t="e">
            <v>#N/A</v>
          </cell>
          <cell r="Q745" t="e">
            <v>#N/A</v>
          </cell>
          <cell r="R745" t="e">
            <v>#N/A</v>
          </cell>
          <cell r="S745" t="e">
            <v>#N/A</v>
          </cell>
          <cell r="T745" t="e">
            <v>#N/A</v>
          </cell>
          <cell r="U745" t="e">
            <v>#N/A</v>
          </cell>
          <cell r="V745">
            <v>-5034396</v>
          </cell>
          <cell r="W745">
            <v>794689</v>
          </cell>
          <cell r="X745">
            <v>-5114708</v>
          </cell>
          <cell r="Z745" t="e">
            <v>#VALUE!</v>
          </cell>
        </row>
        <row r="746">
          <cell r="A746">
            <v>5502</v>
          </cell>
          <cell r="C746" t="str">
            <v>Odplačila kreditov drugim finančnim institucijam</v>
          </cell>
          <cell r="D746">
            <v>0</v>
          </cell>
          <cell r="E746">
            <v>0</v>
          </cell>
          <cell r="F746">
            <v>0</v>
          </cell>
          <cell r="I746" t="e">
            <v>#VALUE!</v>
          </cell>
          <cell r="J746" t="e">
            <v>#VALUE!</v>
          </cell>
          <cell r="K746" t="e">
            <v>#VALUE!</v>
          </cell>
          <cell r="L746" t="e">
            <v>#VALUE!</v>
          </cell>
          <cell r="N746" t="e">
            <v>#VALUE!</v>
          </cell>
          <cell r="O746" t="e">
            <v>#VALUE!</v>
          </cell>
          <cell r="P746" t="e">
            <v>#VALUE!</v>
          </cell>
          <cell r="Q746" t="e">
            <v>#VALUE!</v>
          </cell>
          <cell r="R746" t="e">
            <v>#VALUE!</v>
          </cell>
          <cell r="S746" t="e">
            <v>#VALUE!</v>
          </cell>
          <cell r="T746" t="e">
            <v>#VALUE!</v>
          </cell>
          <cell r="U746" t="e">
            <v>#VALUE!</v>
          </cell>
          <cell r="V746">
            <v>0</v>
          </cell>
          <cell r="W746">
            <v>0</v>
          </cell>
          <cell r="X746">
            <v>0</v>
          </cell>
          <cell r="Y746" t="e">
            <v>#VALUE!</v>
          </cell>
          <cell r="Z746" t="str">
            <v xml:space="preserve"> </v>
          </cell>
          <cell r="AA746" t="e">
            <v>#VALUE!</v>
          </cell>
          <cell r="AB746" t="e">
            <v>#VALUE!</v>
          </cell>
        </row>
        <row r="747">
          <cell r="A747">
            <v>5503</v>
          </cell>
          <cell r="C747" t="str">
            <v xml:space="preserve">Odplačila kreditov drugim domačim kreditodajalcem </v>
          </cell>
          <cell r="D747">
            <v>0</v>
          </cell>
          <cell r="E747">
            <v>0</v>
          </cell>
          <cell r="F747">
            <v>0</v>
          </cell>
          <cell r="I747" t="e">
            <v>#VALUE!</v>
          </cell>
          <cell r="J747" t="e">
            <v>#VALUE!</v>
          </cell>
          <cell r="K747" t="e">
            <v>#VALUE!</v>
          </cell>
          <cell r="L747" t="e">
            <v>#VALUE!</v>
          </cell>
          <cell r="N747" t="e">
            <v>#VALUE!</v>
          </cell>
          <cell r="O747" t="e">
            <v>#VALUE!</v>
          </cell>
          <cell r="P747" t="e">
            <v>#VALUE!</v>
          </cell>
          <cell r="Q747" t="e">
            <v>#VALUE!</v>
          </cell>
          <cell r="R747" t="e">
            <v>#VALUE!</v>
          </cell>
          <cell r="S747" t="e">
            <v>#VALUE!</v>
          </cell>
          <cell r="T747" t="e">
            <v>#VALUE!</v>
          </cell>
          <cell r="U747" t="e">
            <v>#VALUE!</v>
          </cell>
          <cell r="V747">
            <v>0</v>
          </cell>
          <cell r="W747">
            <v>0</v>
          </cell>
          <cell r="X747">
            <v>0</v>
          </cell>
          <cell r="Y747" t="e">
            <v>#VALUE!</v>
          </cell>
          <cell r="Z747" t="str">
            <v xml:space="preserve"> </v>
          </cell>
          <cell r="AA747" t="e">
            <v>#VALUE!</v>
          </cell>
          <cell r="AB747" t="e">
            <v>#VALUE!</v>
          </cell>
        </row>
        <row r="748">
          <cell r="A748">
            <v>5504</v>
          </cell>
          <cell r="C748" t="str">
            <v>Odplačila glavnice vrednostnih papirjev</v>
          </cell>
          <cell r="D748">
            <v>83969165.171829998</v>
          </cell>
          <cell r="E748">
            <v>83156648</v>
          </cell>
          <cell r="F748">
            <v>812517.17182999849</v>
          </cell>
          <cell r="G748">
            <v>261.63399570722174</v>
          </cell>
          <cell r="H748">
            <v>140.25160303693457</v>
          </cell>
          <cell r="I748" t="e">
            <v>#VALUE!</v>
          </cell>
          <cell r="J748" t="e">
            <v>#VALUE!</v>
          </cell>
          <cell r="K748" t="e">
            <v>#VALUE!</v>
          </cell>
          <cell r="L748" t="e">
            <v>#VALUE!</v>
          </cell>
          <cell r="N748" t="e">
            <v>#VALUE!</v>
          </cell>
          <cell r="O748" t="e">
            <v>#VALUE!</v>
          </cell>
          <cell r="P748" t="e">
            <v>#VALUE!</v>
          </cell>
          <cell r="Q748" t="e">
            <v>#VALUE!</v>
          </cell>
          <cell r="R748" t="e">
            <v>#VALUE!</v>
          </cell>
          <cell r="S748" t="e">
            <v>#VALUE!</v>
          </cell>
          <cell r="T748" t="e">
            <v>#VALUE!</v>
          </cell>
          <cell r="U748" t="e">
            <v>#VALUE!</v>
          </cell>
          <cell r="V748">
            <v>564840</v>
          </cell>
          <cell r="W748">
            <v>21329287</v>
          </cell>
          <cell r="X748">
            <v>0</v>
          </cell>
          <cell r="Y748" t="e">
            <v>#VALUE!</v>
          </cell>
          <cell r="Z748" t="str">
            <v xml:space="preserve"> </v>
          </cell>
          <cell r="AA748" t="e">
            <v>#VALUE!</v>
          </cell>
          <cell r="AB748" t="e">
            <v>#VALUE!</v>
          </cell>
        </row>
        <row r="749">
          <cell r="I749" t="str">
            <v xml:space="preserve"> </v>
          </cell>
          <cell r="AA749" t="str">
            <v xml:space="preserve"> </v>
          </cell>
          <cell r="AB749" t="str">
            <v xml:space="preserve"> </v>
          </cell>
        </row>
        <row r="750">
          <cell r="A750">
            <v>551</v>
          </cell>
          <cell r="C750" t="str">
            <v>ODPLAČILA DOLGA V TUJINO</v>
          </cell>
          <cell r="D750">
            <v>14379079.97036</v>
          </cell>
          <cell r="E750">
            <v>14300572</v>
          </cell>
          <cell r="F750">
            <v>78507.970359999686</v>
          </cell>
          <cell r="G750">
            <v>98.604691680388214</v>
          </cell>
          <cell r="H750">
            <v>-9.4539103026738189</v>
          </cell>
          <cell r="I750" t="e">
            <v>#VALUE!</v>
          </cell>
          <cell r="J750" t="e">
            <v>#VALUE!</v>
          </cell>
          <cell r="K750" t="e">
            <v>#VALUE!</v>
          </cell>
          <cell r="L750" t="e">
            <v>#VALUE!</v>
          </cell>
          <cell r="N750" t="e">
            <v>#VALUE!</v>
          </cell>
          <cell r="O750" t="e">
            <v>#VALUE!</v>
          </cell>
          <cell r="P750" t="e">
            <v>#VALUE!</v>
          </cell>
          <cell r="Q750" t="e">
            <v>#VALUE!</v>
          </cell>
          <cell r="R750" t="e">
            <v>#VALUE!</v>
          </cell>
          <cell r="S750" t="e">
            <v>#VALUE!</v>
          </cell>
          <cell r="T750" t="e">
            <v>#VALUE!</v>
          </cell>
          <cell r="U750" t="e">
            <v>#VALUE!</v>
          </cell>
          <cell r="V750">
            <v>326997</v>
          </cell>
          <cell r="W750">
            <v>5144510</v>
          </cell>
          <cell r="X750">
            <v>0</v>
          </cell>
          <cell r="Y750" t="e">
            <v>#VALUE!</v>
          </cell>
          <cell r="Z750">
            <v>0</v>
          </cell>
          <cell r="AA750" t="e">
            <v>#VALUE!</v>
          </cell>
          <cell r="AB750" t="e">
            <v>#VALUE!</v>
          </cell>
        </row>
        <row r="751">
          <cell r="I751" t="str">
            <v xml:space="preserve"> </v>
          </cell>
        </row>
        <row r="752">
          <cell r="A752">
            <v>5510</v>
          </cell>
          <cell r="C752" t="str">
            <v>Odplačila dolga mednarodnim finančnim institucijam</v>
          </cell>
          <cell r="D752">
            <v>9675318.1717199981</v>
          </cell>
          <cell r="E752">
            <v>8957937</v>
          </cell>
          <cell r="F752">
            <v>717381.17171999812</v>
          </cell>
          <cell r="G752">
            <v>211.53871092369525</v>
          </cell>
          <cell r="H752">
            <v>94.250423254081937</v>
          </cell>
          <cell r="I752" t="e">
            <v>#VALUE!</v>
          </cell>
          <cell r="J752" t="e">
            <v>#VALUE!</v>
          </cell>
          <cell r="K752" t="e">
            <v>#VALUE!</v>
          </cell>
          <cell r="L752" t="e">
            <v>#VALUE!</v>
          </cell>
          <cell r="N752" t="e">
            <v>#VALUE!</v>
          </cell>
          <cell r="O752" t="e">
            <v>#VALUE!</v>
          </cell>
          <cell r="P752" t="e">
            <v>#VALUE!</v>
          </cell>
          <cell r="Q752" t="e">
            <v>#VALUE!</v>
          </cell>
          <cell r="R752" t="e">
            <v>#VALUE!</v>
          </cell>
          <cell r="S752" t="e">
            <v>#VALUE!</v>
          </cell>
          <cell r="T752" t="e">
            <v>#VALUE!</v>
          </cell>
          <cell r="U752" t="e">
            <v>#VALUE!</v>
          </cell>
          <cell r="V752">
            <v>326997</v>
          </cell>
          <cell r="W752">
            <v>2589367</v>
          </cell>
          <cell r="X752">
            <v>0</v>
          </cell>
          <cell r="Y752" t="e">
            <v>#VALUE!</v>
          </cell>
          <cell r="Z752" t="str">
            <v xml:space="preserve"> </v>
          </cell>
          <cell r="AA752" t="e">
            <v>#VALUE!</v>
          </cell>
          <cell r="AB752" t="e">
            <v>#VALUE!</v>
          </cell>
        </row>
        <row r="753">
          <cell r="A753">
            <v>5511</v>
          </cell>
          <cell r="C753" t="str">
            <v xml:space="preserve">Odplačila dolga tujim vladam </v>
          </cell>
          <cell r="D753">
            <v>2521190.0715899998</v>
          </cell>
          <cell r="E753">
            <v>3403120</v>
          </cell>
          <cell r="F753">
            <v>-881929.92841000017</v>
          </cell>
          <cell r="G753">
            <v>66.199201667883003</v>
          </cell>
          <cell r="H753">
            <v>-39.211017752173547</v>
          </cell>
          <cell r="I753" t="e">
            <v>#VALUE!</v>
          </cell>
          <cell r="J753" t="e">
            <v>#VALUE!</v>
          </cell>
          <cell r="K753" t="e">
            <v>#VALUE!</v>
          </cell>
          <cell r="L753" t="e">
            <v>#VALUE!</v>
          </cell>
          <cell r="N753" t="e">
            <v>#VALUE!</v>
          </cell>
          <cell r="O753" t="e">
            <v>#VALUE!</v>
          </cell>
          <cell r="P753" t="e">
            <v>#VALUE!</v>
          </cell>
          <cell r="Q753" t="e">
            <v>#VALUE!</v>
          </cell>
          <cell r="R753" t="e">
            <v>#VALUE!</v>
          </cell>
          <cell r="S753" t="e">
            <v>#VALUE!</v>
          </cell>
          <cell r="T753" t="e">
            <v>#VALUE!</v>
          </cell>
          <cell r="U753" t="e">
            <v>#VALUE!</v>
          </cell>
          <cell r="V753">
            <v>0</v>
          </cell>
          <cell r="W753">
            <v>1568170</v>
          </cell>
          <cell r="X753">
            <v>0</v>
          </cell>
          <cell r="Y753" t="e">
            <v>#VALUE!</v>
          </cell>
          <cell r="Z753" t="str">
            <v xml:space="preserve"> </v>
          </cell>
          <cell r="AA753" t="e">
            <v>#VALUE!</v>
          </cell>
          <cell r="AB753" t="e">
            <v>#VALUE!</v>
          </cell>
        </row>
        <row r="754">
          <cell r="A754">
            <v>5512</v>
          </cell>
          <cell r="C754" t="str">
            <v>Odplačila dolga tujim bankam in finančnim institucijam</v>
          </cell>
          <cell r="D754">
            <v>132359.36960999999</v>
          </cell>
          <cell r="E754">
            <v>133255</v>
          </cell>
          <cell r="F754">
            <v>-895.63039000000572</v>
          </cell>
          <cell r="G754">
            <v>3.0112553966704034</v>
          </cell>
          <cell r="H754">
            <v>-97.234843529228286</v>
          </cell>
          <cell r="I754" t="e">
            <v>#VALUE!</v>
          </cell>
          <cell r="J754" t="e">
            <v>#VALUE!</v>
          </cell>
          <cell r="K754" t="e">
            <v>#VALUE!</v>
          </cell>
          <cell r="L754" t="e">
            <v>#VALUE!</v>
          </cell>
          <cell r="N754" t="e">
            <v>#VALUE!</v>
          </cell>
          <cell r="O754" t="e">
            <v>#VALUE!</v>
          </cell>
          <cell r="P754" t="e">
            <v>#VALUE!</v>
          </cell>
          <cell r="Q754" t="e">
            <v>#VALUE!</v>
          </cell>
          <cell r="R754" t="e">
            <v>#VALUE!</v>
          </cell>
          <cell r="S754" t="e">
            <v>#VALUE!</v>
          </cell>
          <cell r="T754" t="e">
            <v>#VALUE!</v>
          </cell>
          <cell r="U754" t="e">
            <v>#VALUE!</v>
          </cell>
          <cell r="V754">
            <v>0</v>
          </cell>
          <cell r="W754">
            <v>0</v>
          </cell>
          <cell r="X754">
            <v>0</v>
          </cell>
          <cell r="Y754" t="e">
            <v>#VALUE!</v>
          </cell>
          <cell r="Z754" t="str">
            <v xml:space="preserve"> </v>
          </cell>
          <cell r="AA754" t="e">
            <v>#VALUE!</v>
          </cell>
          <cell r="AB754" t="e">
            <v>#VALUE!</v>
          </cell>
        </row>
        <row r="755">
          <cell r="A755">
            <v>5513</v>
          </cell>
          <cell r="C755" t="str">
            <v>Odplačila dolga drugim tujim kreditodajalcem</v>
          </cell>
          <cell r="D755">
            <v>0</v>
          </cell>
          <cell r="E755">
            <v>1806260</v>
          </cell>
          <cell r="F755">
            <v>-1806260</v>
          </cell>
          <cell r="G755">
            <v>0</v>
          </cell>
          <cell r="H755">
            <v>-100</v>
          </cell>
          <cell r="I755" t="e">
            <v>#VALUE!</v>
          </cell>
          <cell r="J755" t="e">
            <v>#VALUE!</v>
          </cell>
          <cell r="K755" t="e">
            <v>#VALUE!</v>
          </cell>
          <cell r="L755" t="e">
            <v>#VALUE!</v>
          </cell>
          <cell r="N755" t="e">
            <v>#VALUE!</v>
          </cell>
          <cell r="O755" t="e">
            <v>#VALUE!</v>
          </cell>
          <cell r="P755" t="e">
            <v>#VALUE!</v>
          </cell>
          <cell r="Q755" t="e">
            <v>#VALUE!</v>
          </cell>
          <cell r="R755" t="e">
            <v>#VALUE!</v>
          </cell>
          <cell r="S755" t="e">
            <v>#VALUE!</v>
          </cell>
          <cell r="T755" t="e">
            <v>#VALUE!</v>
          </cell>
          <cell r="U755" t="e">
            <v>#VALUE!</v>
          </cell>
          <cell r="V755">
            <v>0</v>
          </cell>
          <cell r="W755">
            <v>986973</v>
          </cell>
          <cell r="X755">
            <v>0</v>
          </cell>
          <cell r="Y755" t="e">
            <v>#VALUE!</v>
          </cell>
          <cell r="Z755" t="str">
            <v xml:space="preserve"> </v>
          </cell>
          <cell r="AA755" t="e">
            <v>#VALUE!</v>
          </cell>
          <cell r="AB755" t="e">
            <v>#VALUE!</v>
          </cell>
        </row>
        <row r="756">
          <cell r="A756">
            <v>5514</v>
          </cell>
          <cell r="C756" t="str">
            <v>Odplačila glavnice vrednostnih papirjev, izdanih na tujih trgih</v>
          </cell>
          <cell r="D756">
            <v>2050212.3574399999</v>
          </cell>
          <cell r="G756" t="str">
            <v>…</v>
          </cell>
          <cell r="H756" t="str">
            <v>…</v>
          </cell>
          <cell r="I756" t="e">
            <v>#VALUE!</v>
          </cell>
          <cell r="J756" t="e">
            <v>#VALUE!</v>
          </cell>
          <cell r="K756" t="e">
            <v>#VALUE!</v>
          </cell>
          <cell r="N756" t="e">
            <v>#VALUE!</v>
          </cell>
          <cell r="O756" t="e">
            <v>#VALUE!</v>
          </cell>
          <cell r="P756" t="e">
            <v>#VALUE!</v>
          </cell>
          <cell r="Q756" t="e">
            <v>#VALUE!</v>
          </cell>
          <cell r="R756" t="e">
            <v>#VALUE!</v>
          </cell>
          <cell r="S756" t="e">
            <v>#VALUE!</v>
          </cell>
          <cell r="T756" t="e">
            <v>#VALUE!</v>
          </cell>
          <cell r="U756" t="e">
            <v>#VALUE!</v>
          </cell>
          <cell r="Y756" t="e">
            <v>#VALUE!</v>
          </cell>
          <cell r="Z756" t="str">
            <v xml:space="preserve"> </v>
          </cell>
          <cell r="AA756" t="e">
            <v>#VALUE!</v>
          </cell>
          <cell r="AB756" t="e">
            <v>#VALUE!</v>
          </cell>
        </row>
        <row r="758">
          <cell r="B758" t="str">
            <v>IX.</v>
          </cell>
          <cell r="C758" t="str">
            <v xml:space="preserve">POVEČANJE (ZMANJŠANJE) </v>
          </cell>
          <cell r="D758">
            <v>3389987.0309900939</v>
          </cell>
          <cell r="E758">
            <v>244500.3696719408</v>
          </cell>
          <cell r="F758">
            <v>3145486.6613181531</v>
          </cell>
          <cell r="G758" t="str">
            <v>…</v>
          </cell>
          <cell r="H758" t="str">
            <v>…</v>
          </cell>
          <cell r="I758" t="e">
            <v>#VALUE!</v>
          </cell>
          <cell r="J758" t="e">
            <v>#VALUE!</v>
          </cell>
          <cell r="K758" t="e">
            <v>#VALUE!</v>
          </cell>
          <cell r="L758" t="e">
            <v>#VALUE!</v>
          </cell>
          <cell r="N758" t="e">
            <v>#VALUE!</v>
          </cell>
          <cell r="O758" t="e">
            <v>#VALUE!</v>
          </cell>
          <cell r="P758" t="e">
            <v>#VALUE!</v>
          </cell>
          <cell r="Q758" t="e">
            <v>#VALUE!</v>
          </cell>
          <cell r="R758" t="e">
            <v>#VALUE!</v>
          </cell>
          <cell r="S758" t="e">
            <v>#VALUE!</v>
          </cell>
          <cell r="T758" t="e">
            <v>#VALUE!</v>
          </cell>
          <cell r="U758" t="e">
            <v>#VALUE!</v>
          </cell>
          <cell r="V758">
            <v>26773527.699798822</v>
          </cell>
          <cell r="W758">
            <v>-10199294.737875655</v>
          </cell>
          <cell r="X758">
            <v>16807577.889999993</v>
          </cell>
          <cell r="Y758" t="e">
            <v>#VALUE!</v>
          </cell>
          <cell r="Z758" t="e">
            <v>#VALUE!</v>
          </cell>
          <cell r="AA758" t="str">
            <v>…</v>
          </cell>
          <cell r="AB758" t="str">
            <v>…</v>
          </cell>
        </row>
        <row r="759">
          <cell r="C759" t="str">
            <v>SREDSTEV NA RAČUNIH (I.+IV.+VII.-II.-V.-VIII.)</v>
          </cell>
        </row>
        <row r="760">
          <cell r="A760" t="str">
            <v xml:space="preserve"> </v>
          </cell>
          <cell r="B760" t="str">
            <v>X.</v>
          </cell>
          <cell r="C760" t="str">
            <v>NETO FINANCRANJE (VI.+VII.-VIII.-IX. = - III.)</v>
          </cell>
          <cell r="D760">
            <v>38598926.246579885</v>
          </cell>
          <cell r="E760">
            <v>38393134.630328059</v>
          </cell>
          <cell r="F760">
            <v>205791.61625182629</v>
          </cell>
          <cell r="G760" t="str">
            <v>…</v>
          </cell>
          <cell r="H760" t="str">
            <v>…</v>
          </cell>
          <cell r="I760" t="e">
            <v>#VALUE!</v>
          </cell>
          <cell r="J760" t="e">
            <v>#VALUE!</v>
          </cell>
          <cell r="K760" t="e">
            <v>#VALUE!</v>
          </cell>
          <cell r="L760" t="e">
            <v>#VALUE!</v>
          </cell>
          <cell r="N760" t="e">
            <v>#VALUE!</v>
          </cell>
          <cell r="O760" t="e">
            <v>#VALUE!</v>
          </cell>
          <cell r="P760" t="e">
            <v>#VALUE!</v>
          </cell>
          <cell r="Q760" t="e">
            <v>#VALUE!</v>
          </cell>
          <cell r="R760" t="e">
            <v>#VALUE!</v>
          </cell>
          <cell r="S760" t="e">
            <v>#VALUE!</v>
          </cell>
          <cell r="T760" t="e">
            <v>#VALUE!</v>
          </cell>
          <cell r="U760" t="e">
            <v>#VALUE!</v>
          </cell>
          <cell r="V760">
            <v>-31207014.699798822</v>
          </cell>
          <cell r="W760">
            <v>-20302559.262124345</v>
          </cell>
          <cell r="X760">
            <v>-17787611.889999993</v>
          </cell>
          <cell r="Y760" t="e">
            <v>#VALUE!</v>
          </cell>
          <cell r="Z760" t="e">
            <v>#VALUE!</v>
          </cell>
          <cell r="AA760" t="str">
            <v>…</v>
          </cell>
          <cell r="AB760" t="str">
            <v>…</v>
          </cell>
        </row>
        <row r="762">
          <cell r="A762" t="str">
            <v xml:space="preserve">  *)  V realiziranem obsegu zadolževanja državnega proračuna v obdobju januar - december 1999 je zajeto tudi zadolževanje proračuna, ki je posledica zagotavljanja sredstev za realizacijo temeljnih razvojnih programov v obrambi, ki skladno z zakonom o izvr</v>
          </cell>
        </row>
        <row r="763">
          <cell r="A763" t="str">
            <v xml:space="preserve">       V obdobju  januar - december 1999 je bil skupni realizirani obseg zadolževanja za realizacijo temeljnih razvojnih programov v obrambi znašal 8.551.513 tisoč SIT. Skupni obseg zadolževanja - vključno z zadolževanjem za TRP, je v obdobju januar-decem</v>
          </cell>
        </row>
        <row r="775">
          <cell r="A775" t="str">
            <v xml:space="preserve"> </v>
          </cell>
        </row>
        <row r="776">
          <cell r="A776" t="str">
            <v xml:space="preserve"> </v>
          </cell>
        </row>
        <row r="777">
          <cell r="A777" t="str">
            <v xml:space="preserve"> </v>
          </cell>
        </row>
        <row r="778">
          <cell r="A778" t="str">
            <v xml:space="preserve"> </v>
          </cell>
        </row>
      </sheetData>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s>
    <sheetDataSet>
      <sheetData sheetId="0"/>
      <sheetData sheetId="1"/>
      <sheetData sheetId="2" refreshError="1">
        <row r="1">
          <cell r="B1">
            <v>2</v>
          </cell>
          <cell r="C1">
            <v>3</v>
          </cell>
          <cell r="D1">
            <v>4</v>
          </cell>
          <cell r="E1">
            <v>5</v>
          </cell>
          <cell r="F1">
            <v>6</v>
          </cell>
          <cell r="G1">
            <v>7</v>
          </cell>
        </row>
        <row r="2">
          <cell r="B2" t="str">
            <v>dp</v>
          </cell>
          <cell r="C2" t="str">
            <v>obc</v>
          </cell>
          <cell r="D2" t="str">
            <v>zpiz</v>
          </cell>
          <cell r="E2" t="str">
            <v>zzzs</v>
          </cell>
          <cell r="F2" t="str">
            <v>transf</v>
          </cell>
          <cell r="G2" t="str">
            <v>kons</v>
          </cell>
        </row>
        <row r="3">
          <cell r="A3" t="str">
            <v xml:space="preserve"> </v>
          </cell>
          <cell r="B3">
            <v>990420566.6057899</v>
          </cell>
          <cell r="C3">
            <v>212965245.63728854</v>
          </cell>
          <cell r="D3">
            <v>573659212</v>
          </cell>
          <cell r="E3">
            <v>267358776</v>
          </cell>
          <cell r="F3">
            <v>320035517.45775002</v>
          </cell>
          <cell r="G3">
            <v>1724368282.7853284</v>
          </cell>
        </row>
        <row r="4">
          <cell r="G4">
            <v>0</v>
          </cell>
        </row>
        <row r="6">
          <cell r="B6">
            <v>983116425.64517999</v>
          </cell>
          <cell r="C6">
            <v>156351577.80875269</v>
          </cell>
          <cell r="D6">
            <v>404051234</v>
          </cell>
          <cell r="E6">
            <v>219041344</v>
          </cell>
          <cell r="F6">
            <v>66691193.158750005</v>
          </cell>
          <cell r="G6">
            <v>1695869388.2951827</v>
          </cell>
        </row>
        <row r="9">
          <cell r="A9">
            <v>70</v>
          </cell>
          <cell r="B9">
            <v>927670011.15130997</v>
          </cell>
          <cell r="C9">
            <v>126944666.95649269</v>
          </cell>
          <cell r="D9">
            <v>399575470</v>
          </cell>
          <cell r="E9">
            <v>213233683</v>
          </cell>
          <cell r="F9">
            <v>66691193.158750005</v>
          </cell>
          <cell r="G9">
            <v>1600732637.9490528</v>
          </cell>
        </row>
        <row r="12">
          <cell r="A12">
            <v>700</v>
          </cell>
          <cell r="B12">
            <v>220558053.54218003</v>
          </cell>
          <cell r="C12">
            <v>90869468.997870043</v>
          </cell>
          <cell r="D12">
            <v>0</v>
          </cell>
          <cell r="E12">
            <v>0</v>
          </cell>
          <cell r="F12">
            <v>0</v>
          </cell>
          <cell r="G12">
            <v>311427522.54005009</v>
          </cell>
        </row>
        <row r="13">
          <cell r="A13">
            <v>7000</v>
          </cell>
          <cell r="B13">
            <v>168763223.20554003</v>
          </cell>
          <cell r="C13">
            <v>90869468.997870043</v>
          </cell>
          <cell r="D13">
            <v>0</v>
          </cell>
          <cell r="E13">
            <v>0</v>
          </cell>
          <cell r="F13">
            <v>0</v>
          </cell>
          <cell r="G13">
            <v>259632692.20341009</v>
          </cell>
        </row>
        <row r="14">
          <cell r="A14">
            <v>7001</v>
          </cell>
          <cell r="B14">
            <v>51794830.336640008</v>
          </cell>
          <cell r="C14">
            <v>0</v>
          </cell>
          <cell r="D14">
            <v>0</v>
          </cell>
          <cell r="E14">
            <v>0</v>
          </cell>
          <cell r="F14">
            <v>0</v>
          </cell>
          <cell r="G14">
            <v>51794830.336640008</v>
          </cell>
        </row>
        <row r="15">
          <cell r="A15">
            <v>7002</v>
          </cell>
          <cell r="B15">
            <v>0</v>
          </cell>
          <cell r="C15">
            <v>0</v>
          </cell>
          <cell r="D15">
            <v>0</v>
          </cell>
          <cell r="E15">
            <v>0</v>
          </cell>
          <cell r="F15">
            <v>0</v>
          </cell>
          <cell r="G15">
            <v>0</v>
          </cell>
        </row>
        <row r="16">
          <cell r="B16" t="str">
            <v xml:space="preserve"> </v>
          </cell>
          <cell r="C16" t="str">
            <v xml:space="preserve"> </v>
          </cell>
          <cell r="D16" t="str">
            <v xml:space="preserve"> </v>
          </cell>
          <cell r="E16" t="str">
            <v xml:space="preserve"> </v>
          </cell>
          <cell r="G16" t="str">
            <v xml:space="preserve"> </v>
          </cell>
        </row>
        <row r="17">
          <cell r="A17">
            <v>701</v>
          </cell>
          <cell r="B17">
            <v>6568891.7910199994</v>
          </cell>
          <cell r="C17">
            <v>0</v>
          </cell>
          <cell r="D17">
            <v>399462367</v>
          </cell>
          <cell r="E17">
            <v>213233683</v>
          </cell>
          <cell r="F17">
            <v>66691193.158750005</v>
          </cell>
          <cell r="G17">
            <v>552573748.63226998</v>
          </cell>
        </row>
        <row r="18">
          <cell r="A18">
            <v>7010</v>
          </cell>
          <cell r="B18">
            <v>3753070.10984</v>
          </cell>
          <cell r="C18">
            <v>0</v>
          </cell>
          <cell r="D18">
            <v>236100557</v>
          </cell>
          <cell r="E18">
            <v>102065053</v>
          </cell>
          <cell r="G18">
            <v>341918680.10984004</v>
          </cell>
        </row>
        <row r="19">
          <cell r="A19">
            <v>7011</v>
          </cell>
          <cell r="B19">
            <v>2419313.4799099998</v>
          </cell>
          <cell r="C19">
            <v>0</v>
          </cell>
          <cell r="D19">
            <v>139743089</v>
          </cell>
          <cell r="E19">
            <v>97832198</v>
          </cell>
          <cell r="F19">
            <v>66691193.158750005</v>
          </cell>
          <cell r="G19">
            <v>173303407.32115999</v>
          </cell>
        </row>
        <row r="20">
          <cell r="A20">
            <v>7012</v>
          </cell>
          <cell r="B20">
            <v>363828.22435999999</v>
          </cell>
          <cell r="C20">
            <v>0</v>
          </cell>
          <cell r="D20">
            <v>21309204</v>
          </cell>
          <cell r="E20">
            <v>12202269</v>
          </cell>
          <cell r="F20">
            <v>0</v>
          </cell>
          <cell r="G20">
            <v>33875301.224360004</v>
          </cell>
        </row>
        <row r="21">
          <cell r="A21">
            <v>7013</v>
          </cell>
          <cell r="B21">
            <v>32679.976910000001</v>
          </cell>
          <cell r="C21">
            <v>0</v>
          </cell>
          <cell r="D21">
            <v>2309517</v>
          </cell>
          <cell r="E21">
            <v>1134163</v>
          </cell>
          <cell r="G21">
            <v>3476359.9769100002</v>
          </cell>
        </row>
        <row r="23">
          <cell r="A23">
            <v>702</v>
          </cell>
          <cell r="B23">
            <v>68070623.233820006</v>
          </cell>
          <cell r="C23">
            <v>0</v>
          </cell>
          <cell r="D23">
            <v>0</v>
          </cell>
          <cell r="E23">
            <v>0</v>
          </cell>
          <cell r="F23">
            <v>0</v>
          </cell>
          <cell r="G23">
            <v>68070623.233820006</v>
          </cell>
        </row>
        <row r="24">
          <cell r="A24">
            <v>7020</v>
          </cell>
          <cell r="B24">
            <v>63849278.782150008</v>
          </cell>
          <cell r="C24">
            <v>0</v>
          </cell>
          <cell r="D24">
            <v>0</v>
          </cell>
          <cell r="E24">
            <v>0</v>
          </cell>
          <cell r="G24">
            <v>63849278.782150008</v>
          </cell>
        </row>
        <row r="25">
          <cell r="A25">
            <v>7021</v>
          </cell>
          <cell r="B25">
            <v>4221344.4516700003</v>
          </cell>
          <cell r="C25">
            <v>0</v>
          </cell>
          <cell r="D25">
            <v>0</v>
          </cell>
          <cell r="E25">
            <v>0</v>
          </cell>
          <cell r="G25">
            <v>4221344.4516700003</v>
          </cell>
        </row>
        <row r="27">
          <cell r="A27">
            <v>703</v>
          </cell>
          <cell r="B27">
            <v>1042715.6938100002</v>
          </cell>
          <cell r="C27">
            <v>25989643.503652647</v>
          </cell>
          <cell r="D27">
            <v>0</v>
          </cell>
          <cell r="E27">
            <v>0</v>
          </cell>
          <cell r="F27">
            <v>0</v>
          </cell>
          <cell r="G27">
            <v>27032359.197462648</v>
          </cell>
        </row>
        <row r="28">
          <cell r="A28">
            <v>7030</v>
          </cell>
          <cell r="B28">
            <v>0</v>
          </cell>
          <cell r="C28">
            <v>20064151.834900003</v>
          </cell>
          <cell r="D28">
            <v>0</v>
          </cell>
          <cell r="E28">
            <v>0</v>
          </cell>
          <cell r="G28">
            <v>20064151.834900003</v>
          </cell>
        </row>
        <row r="29">
          <cell r="A29">
            <v>7031</v>
          </cell>
          <cell r="B29">
            <v>0</v>
          </cell>
          <cell r="C29">
            <v>2982</v>
          </cell>
          <cell r="D29">
            <v>0</v>
          </cell>
          <cell r="E29">
            <v>0</v>
          </cell>
          <cell r="G29">
            <v>2982</v>
          </cell>
        </row>
        <row r="30">
          <cell r="A30">
            <v>7032</v>
          </cell>
          <cell r="B30">
            <v>0</v>
          </cell>
          <cell r="C30">
            <v>443449.1992052265</v>
          </cell>
          <cell r="D30">
            <v>0</v>
          </cell>
          <cell r="E30">
            <v>0</v>
          </cell>
          <cell r="G30">
            <v>443449.1992052265</v>
          </cell>
        </row>
        <row r="31">
          <cell r="A31">
            <v>7033</v>
          </cell>
          <cell r="B31">
            <v>1042715.6938100002</v>
          </cell>
          <cell r="C31">
            <v>5479060.469547417</v>
          </cell>
          <cell r="D31">
            <v>0</v>
          </cell>
          <cell r="E31">
            <v>0</v>
          </cell>
          <cell r="G31">
            <v>6521776.1633574171</v>
          </cell>
        </row>
        <row r="34">
          <cell r="A34">
            <v>704</v>
          </cell>
          <cell r="B34">
            <v>593340277.41894996</v>
          </cell>
          <cell r="C34">
            <v>10062830.454969998</v>
          </cell>
          <cell r="D34">
            <v>0</v>
          </cell>
          <cell r="E34">
            <v>0</v>
          </cell>
          <cell r="F34">
            <v>0</v>
          </cell>
          <cell r="G34">
            <v>603403107.87391996</v>
          </cell>
        </row>
        <row r="35">
          <cell r="A35">
            <v>7040</v>
          </cell>
          <cell r="B35">
            <v>410386855.48887002</v>
          </cell>
          <cell r="C35">
            <v>0</v>
          </cell>
          <cell r="D35">
            <v>0</v>
          </cell>
          <cell r="E35">
            <v>0</v>
          </cell>
          <cell r="G35">
            <v>410386855.48887002</v>
          </cell>
        </row>
        <row r="36">
          <cell r="A36">
            <v>7041</v>
          </cell>
          <cell r="B36">
            <v>7761896.0202599987</v>
          </cell>
          <cell r="C36">
            <v>0</v>
          </cell>
          <cell r="D36">
            <v>0</v>
          </cell>
          <cell r="E36">
            <v>0</v>
          </cell>
          <cell r="G36">
            <v>7761896.0202599987</v>
          </cell>
        </row>
        <row r="37">
          <cell r="A37">
            <v>7042</v>
          </cell>
          <cell r="B37">
            <v>134131645.11741999</v>
          </cell>
          <cell r="C37">
            <v>0</v>
          </cell>
          <cell r="D37">
            <v>0</v>
          </cell>
          <cell r="E37">
            <v>0</v>
          </cell>
          <cell r="G37">
            <v>134131645.11741999</v>
          </cell>
        </row>
        <row r="38">
          <cell r="A38">
            <v>7043</v>
          </cell>
          <cell r="B38">
            <v>0</v>
          </cell>
          <cell r="C38">
            <v>0</v>
          </cell>
          <cell r="D38">
            <v>0</v>
          </cell>
          <cell r="E38">
            <v>0</v>
          </cell>
          <cell r="G38">
            <v>0</v>
          </cell>
        </row>
        <row r="39">
          <cell r="A39">
            <v>7044</v>
          </cell>
          <cell r="B39">
            <v>15312319.317160001</v>
          </cell>
          <cell r="C39">
            <v>3298687.4700599997</v>
          </cell>
          <cell r="D39">
            <v>0</v>
          </cell>
          <cell r="E39">
            <v>0</v>
          </cell>
          <cell r="G39">
            <v>18611006.787220001</v>
          </cell>
        </row>
        <row r="40">
          <cell r="B40" t="str">
            <v xml:space="preserve"> </v>
          </cell>
          <cell r="C40" t="str">
            <v xml:space="preserve"> </v>
          </cell>
          <cell r="D40" t="str">
            <v xml:space="preserve"> </v>
          </cell>
          <cell r="E40" t="str">
            <v xml:space="preserve"> </v>
          </cell>
        </row>
        <row r="41">
          <cell r="A41">
            <v>7045</v>
          </cell>
          <cell r="B41">
            <v>0</v>
          </cell>
          <cell r="C41">
            <v>0</v>
          </cell>
          <cell r="D41">
            <v>0</v>
          </cell>
          <cell r="E41">
            <v>0</v>
          </cell>
          <cell r="G41">
            <v>0</v>
          </cell>
        </row>
        <row r="42">
          <cell r="A42">
            <v>7046</v>
          </cell>
          <cell r="B42">
            <v>16039347.605929997</v>
          </cell>
          <cell r="C42">
            <v>19313</v>
          </cell>
          <cell r="D42">
            <v>0</v>
          </cell>
          <cell r="E42">
            <v>0</v>
          </cell>
          <cell r="G42">
            <v>16058660.605929997</v>
          </cell>
        </row>
        <row r="43">
          <cell r="A43">
            <v>7047</v>
          </cell>
          <cell r="B43">
            <v>5076377.7784500001</v>
          </cell>
          <cell r="C43">
            <v>6744829.9849099992</v>
          </cell>
          <cell r="D43">
            <v>0</v>
          </cell>
          <cell r="E43">
            <v>0</v>
          </cell>
          <cell r="G43">
            <v>11821207.763359999</v>
          </cell>
        </row>
        <row r="44">
          <cell r="A44">
            <v>7048</v>
          </cell>
          <cell r="B44">
            <v>4631836.0908599999</v>
          </cell>
          <cell r="C44">
            <v>0</v>
          </cell>
          <cell r="D44">
            <v>0</v>
          </cell>
          <cell r="E44">
            <v>0</v>
          </cell>
          <cell r="G44">
            <v>4631836.0908599999</v>
          </cell>
        </row>
        <row r="45">
          <cell r="B45" t="str">
            <v xml:space="preserve"> </v>
          </cell>
          <cell r="C45" t="str">
            <v xml:space="preserve"> </v>
          </cell>
          <cell r="D45" t="str">
            <v xml:space="preserve"> </v>
          </cell>
          <cell r="E45" t="str">
            <v xml:space="preserve"> </v>
          </cell>
        </row>
        <row r="46">
          <cell r="A46">
            <v>705</v>
          </cell>
          <cell r="B46">
            <v>38089449.247640006</v>
          </cell>
          <cell r="C46">
            <v>0</v>
          </cell>
          <cell r="D46">
            <v>0</v>
          </cell>
          <cell r="E46">
            <v>0</v>
          </cell>
          <cell r="F46">
            <v>0</v>
          </cell>
          <cell r="G46">
            <v>38089449.247640006</v>
          </cell>
        </row>
        <row r="47">
          <cell r="A47">
            <v>7050</v>
          </cell>
          <cell r="B47">
            <v>36034569.703370005</v>
          </cell>
          <cell r="C47">
            <v>0</v>
          </cell>
          <cell r="D47">
            <v>0</v>
          </cell>
          <cell r="E47">
            <v>0</v>
          </cell>
          <cell r="G47">
            <v>36034569.703370005</v>
          </cell>
        </row>
        <row r="48">
          <cell r="A48">
            <v>7051</v>
          </cell>
          <cell r="B48">
            <v>2054879.54427</v>
          </cell>
          <cell r="C48">
            <v>0</v>
          </cell>
          <cell r="D48">
            <v>0</v>
          </cell>
          <cell r="E48">
            <v>0</v>
          </cell>
          <cell r="G48">
            <v>2054879.54427</v>
          </cell>
        </row>
        <row r="49">
          <cell r="A49">
            <v>7052</v>
          </cell>
          <cell r="B49">
            <v>0</v>
          </cell>
          <cell r="C49">
            <v>0</v>
          </cell>
          <cell r="D49">
            <v>0</v>
          </cell>
          <cell r="E49">
            <v>0</v>
          </cell>
          <cell r="G49">
            <v>0</v>
          </cell>
        </row>
        <row r="50">
          <cell r="A50">
            <v>7053</v>
          </cell>
          <cell r="B50">
            <v>0</v>
          </cell>
          <cell r="C50">
            <v>0</v>
          </cell>
          <cell r="D50">
            <v>0</v>
          </cell>
          <cell r="E50">
            <v>0</v>
          </cell>
          <cell r="G50">
            <v>0</v>
          </cell>
        </row>
        <row r="51">
          <cell r="A51">
            <v>7054</v>
          </cell>
          <cell r="B51">
            <v>0</v>
          </cell>
          <cell r="C51">
            <v>0</v>
          </cell>
          <cell r="D51">
            <v>0</v>
          </cell>
          <cell r="E51">
            <v>0</v>
          </cell>
          <cell r="G51">
            <v>0</v>
          </cell>
        </row>
        <row r="52">
          <cell r="A52">
            <v>7055</v>
          </cell>
          <cell r="B52">
            <v>0</v>
          </cell>
          <cell r="C52">
            <v>0</v>
          </cell>
          <cell r="D52">
            <v>0</v>
          </cell>
          <cell r="E52">
            <v>0</v>
          </cell>
          <cell r="G52">
            <v>0</v>
          </cell>
        </row>
        <row r="53">
          <cell r="A53">
            <v>7056</v>
          </cell>
          <cell r="B53">
            <v>0</v>
          </cell>
          <cell r="C53">
            <v>0</v>
          </cell>
          <cell r="D53">
            <v>0</v>
          </cell>
          <cell r="E53">
            <v>0</v>
          </cell>
          <cell r="G53">
            <v>0</v>
          </cell>
        </row>
        <row r="55">
          <cell r="A55">
            <v>706</v>
          </cell>
          <cell r="B55">
            <v>0.22389000002294779</v>
          </cell>
          <cell r="C55">
            <v>22724</v>
          </cell>
          <cell r="D55">
            <v>113103</v>
          </cell>
          <cell r="E55">
            <v>0</v>
          </cell>
          <cell r="F55">
            <v>0</v>
          </cell>
          <cell r="G55">
            <v>135827.22389000002</v>
          </cell>
        </row>
        <row r="56">
          <cell r="A56">
            <v>7060</v>
          </cell>
          <cell r="B56">
            <v>0.22389000002294779</v>
          </cell>
          <cell r="C56">
            <v>22724</v>
          </cell>
          <cell r="D56">
            <v>113103</v>
          </cell>
          <cell r="E56">
            <v>0</v>
          </cell>
          <cell r="G56">
            <v>135827.22389000002</v>
          </cell>
        </row>
        <row r="58">
          <cell r="A58">
            <v>71</v>
          </cell>
          <cell r="B58">
            <v>55446414.493869998</v>
          </cell>
          <cell r="C58">
            <v>29406910.852260001</v>
          </cell>
          <cell r="D58">
            <v>4475764</v>
          </cell>
          <cell r="E58">
            <v>5807661</v>
          </cell>
          <cell r="F58">
            <v>0</v>
          </cell>
          <cell r="G58">
            <v>95136750.346130013</v>
          </cell>
        </row>
        <row r="60">
          <cell r="A60" t="str">
            <v xml:space="preserve">                     </v>
          </cell>
        </row>
        <row r="61">
          <cell r="A61">
            <v>710</v>
          </cell>
          <cell r="B61">
            <v>14250187.51513</v>
          </cell>
          <cell r="C61">
            <v>13011905.576620001</v>
          </cell>
          <cell r="D61">
            <v>509231</v>
          </cell>
          <cell r="E61">
            <v>1386613</v>
          </cell>
          <cell r="F61">
            <v>0</v>
          </cell>
          <cell r="G61">
            <v>29157937.091750003</v>
          </cell>
        </row>
        <row r="62">
          <cell r="A62">
            <v>7100</v>
          </cell>
          <cell r="B62">
            <v>3988474</v>
          </cell>
          <cell r="C62">
            <v>128270.497</v>
          </cell>
          <cell r="D62">
            <v>0</v>
          </cell>
          <cell r="E62">
            <v>0</v>
          </cell>
          <cell r="G62">
            <v>4116744.497</v>
          </cell>
        </row>
        <row r="63">
          <cell r="A63">
            <v>7101</v>
          </cell>
          <cell r="B63">
            <v>212359.68280000001</v>
          </cell>
          <cell r="C63">
            <v>287799.32</v>
          </cell>
          <cell r="D63">
            <v>0</v>
          </cell>
          <cell r="E63">
            <v>1140</v>
          </cell>
          <cell r="G63">
            <v>501299.00280000002</v>
          </cell>
        </row>
        <row r="64">
          <cell r="A64">
            <v>7102</v>
          </cell>
          <cell r="B64">
            <v>6221461.0178999994</v>
          </cell>
          <cell r="C64">
            <v>1811440.6785800001</v>
          </cell>
          <cell r="D64">
            <v>480691</v>
          </cell>
          <cell r="E64">
            <v>1283446</v>
          </cell>
          <cell r="G64">
            <v>9797038.6964799985</v>
          </cell>
        </row>
        <row r="65">
          <cell r="A65">
            <v>7103</v>
          </cell>
          <cell r="B65">
            <v>3827892.8144299998</v>
          </cell>
          <cell r="C65">
            <v>10784395.081040001</v>
          </cell>
          <cell r="D65">
            <v>28540</v>
          </cell>
          <cell r="E65">
            <v>102027</v>
          </cell>
          <cell r="G65">
            <v>14742854.895470001</v>
          </cell>
        </row>
        <row r="68">
          <cell r="A68">
            <v>711</v>
          </cell>
          <cell r="B68">
            <v>18929095.327160001</v>
          </cell>
          <cell r="C68">
            <v>991995.37537999998</v>
          </cell>
          <cell r="D68">
            <v>0</v>
          </cell>
          <cell r="E68">
            <v>0</v>
          </cell>
          <cell r="F68">
            <v>0</v>
          </cell>
          <cell r="G68">
            <v>19921090.702539999</v>
          </cell>
        </row>
        <row r="69">
          <cell r="A69">
            <v>7110</v>
          </cell>
          <cell r="B69">
            <v>7368535.1503799995</v>
          </cell>
          <cell r="C69">
            <v>0</v>
          </cell>
          <cell r="D69">
            <v>0</v>
          </cell>
          <cell r="E69">
            <v>0</v>
          </cell>
          <cell r="G69">
            <v>7368535.1503799995</v>
          </cell>
        </row>
        <row r="70">
          <cell r="A70">
            <v>7111</v>
          </cell>
          <cell r="B70">
            <v>11560560.17678</v>
          </cell>
          <cell r="C70">
            <v>991995.37537999998</v>
          </cell>
          <cell r="D70">
            <v>0</v>
          </cell>
          <cell r="E70">
            <v>0</v>
          </cell>
          <cell r="G70">
            <v>12552555.55216</v>
          </cell>
        </row>
        <row r="72">
          <cell r="A72">
            <v>712</v>
          </cell>
          <cell r="B72">
            <v>7277832.1754399994</v>
          </cell>
          <cell r="C72">
            <v>383403.99226000003</v>
          </cell>
          <cell r="D72">
            <v>0</v>
          </cell>
          <cell r="E72">
            <v>14654</v>
          </cell>
          <cell r="F72">
            <v>0</v>
          </cell>
          <cell r="G72">
            <v>7675890.1676999992</v>
          </cell>
        </row>
        <row r="73">
          <cell r="A73">
            <v>7120</v>
          </cell>
          <cell r="B73">
            <v>7277832.1754399994</v>
          </cell>
          <cell r="C73">
            <v>383403.99226000003</v>
          </cell>
          <cell r="D73">
            <v>0</v>
          </cell>
          <cell r="E73">
            <v>14654</v>
          </cell>
          <cell r="G73">
            <v>7675890.1676999992</v>
          </cell>
        </row>
        <row r="74">
          <cell r="F74" t="str">
            <v xml:space="preserve"> </v>
          </cell>
        </row>
        <row r="75">
          <cell r="A75">
            <v>713</v>
          </cell>
          <cell r="B75">
            <v>5583412.4761399999</v>
          </cell>
          <cell r="C75">
            <v>1332068.9080000001</v>
          </cell>
          <cell r="D75">
            <v>37009</v>
          </cell>
          <cell r="E75">
            <v>2269066</v>
          </cell>
          <cell r="F75">
            <v>0</v>
          </cell>
          <cell r="G75">
            <v>9221556.3841399997</v>
          </cell>
        </row>
        <row r="76">
          <cell r="A76">
            <v>7130</v>
          </cell>
          <cell r="B76">
            <v>5583412.4761399999</v>
          </cell>
          <cell r="C76">
            <v>1332068.9080000001</v>
          </cell>
          <cell r="D76">
            <v>37009</v>
          </cell>
          <cell r="E76">
            <v>2269066</v>
          </cell>
          <cell r="F76">
            <v>0</v>
          </cell>
          <cell r="G76">
            <v>9221556.3841399997</v>
          </cell>
        </row>
        <row r="77">
          <cell r="G77" t="str">
            <v xml:space="preserve"> </v>
          </cell>
        </row>
        <row r="79">
          <cell r="A79">
            <v>714</v>
          </cell>
          <cell r="B79">
            <v>9405887</v>
          </cell>
          <cell r="C79">
            <v>13687537</v>
          </cell>
          <cell r="D79">
            <v>3929524</v>
          </cell>
          <cell r="E79">
            <v>2137328</v>
          </cell>
          <cell r="F79">
            <v>0</v>
          </cell>
          <cell r="G79">
            <v>29160276</v>
          </cell>
        </row>
        <row r="80">
          <cell r="A80">
            <v>7140</v>
          </cell>
          <cell r="B80">
            <v>0</v>
          </cell>
          <cell r="C80">
            <v>0</v>
          </cell>
          <cell r="D80">
            <v>3151793</v>
          </cell>
          <cell r="E80">
            <v>0</v>
          </cell>
          <cell r="G80">
            <v>3151793</v>
          </cell>
        </row>
        <row r="81">
          <cell r="A81">
            <v>7141</v>
          </cell>
          <cell r="B81">
            <v>9405887</v>
          </cell>
          <cell r="C81">
            <v>13687537</v>
          </cell>
          <cell r="D81">
            <v>777731</v>
          </cell>
          <cell r="E81">
            <v>2137328</v>
          </cell>
          <cell r="F81">
            <v>0</v>
          </cell>
          <cell r="G81">
            <v>26008483</v>
          </cell>
        </row>
        <row r="83">
          <cell r="A83">
            <v>72</v>
          </cell>
          <cell r="B83">
            <v>858733.65596</v>
          </cell>
          <cell r="C83">
            <v>5802085.8195358394</v>
          </cell>
          <cell r="D83">
            <v>219</v>
          </cell>
          <cell r="E83">
            <v>33702</v>
          </cell>
          <cell r="F83">
            <v>0</v>
          </cell>
          <cell r="G83">
            <v>6694740.4754958395</v>
          </cell>
        </row>
        <row r="86">
          <cell r="A86">
            <v>720</v>
          </cell>
          <cell r="B86">
            <v>841314.75445999997</v>
          </cell>
          <cell r="C86">
            <v>3060118.7385358396</v>
          </cell>
          <cell r="D86">
            <v>219</v>
          </cell>
          <cell r="E86">
            <v>33702</v>
          </cell>
          <cell r="F86">
            <v>0</v>
          </cell>
          <cell r="G86">
            <v>3935354.4929958396</v>
          </cell>
        </row>
        <row r="87">
          <cell r="A87">
            <v>7200</v>
          </cell>
          <cell r="B87">
            <v>720651.83476</v>
          </cell>
          <cell r="C87">
            <v>2925931.4359999998</v>
          </cell>
          <cell r="G87">
            <v>3646583.2707599998</v>
          </cell>
        </row>
        <row r="88">
          <cell r="A88">
            <v>7201</v>
          </cell>
          <cell r="B88">
            <v>47457.046000000002</v>
          </cell>
          <cell r="C88">
            <v>18683.188391919193</v>
          </cell>
          <cell r="G88">
            <v>66140.234391919192</v>
          </cell>
        </row>
        <row r="89">
          <cell r="A89">
            <v>7202</v>
          </cell>
          <cell r="B89">
            <v>73205.873699999996</v>
          </cell>
          <cell r="C89">
            <v>778.11414392059555</v>
          </cell>
          <cell r="G89">
            <v>73983.987843920593</v>
          </cell>
        </row>
        <row r="90">
          <cell r="A90">
            <v>7203</v>
          </cell>
          <cell r="B90">
            <v>0</v>
          </cell>
          <cell r="C90">
            <v>114726</v>
          </cell>
          <cell r="G90">
            <v>114726</v>
          </cell>
        </row>
        <row r="92">
          <cell r="A92">
            <v>721</v>
          </cell>
          <cell r="B92">
            <v>0</v>
          </cell>
          <cell r="C92">
            <v>9170</v>
          </cell>
          <cell r="D92">
            <v>0</v>
          </cell>
          <cell r="E92">
            <v>0</v>
          </cell>
          <cell r="F92">
            <v>0</v>
          </cell>
          <cell r="G92">
            <v>9170</v>
          </cell>
        </row>
        <row r="93">
          <cell r="A93">
            <v>7210</v>
          </cell>
          <cell r="B93">
            <v>0</v>
          </cell>
          <cell r="C93">
            <v>0</v>
          </cell>
          <cell r="D93">
            <v>0</v>
          </cell>
          <cell r="E93">
            <v>0</v>
          </cell>
          <cell r="G93">
            <v>0</v>
          </cell>
        </row>
        <row r="94">
          <cell r="A94">
            <v>7211</v>
          </cell>
          <cell r="B94">
            <v>0</v>
          </cell>
          <cell r="C94">
            <v>0</v>
          </cell>
          <cell r="D94">
            <v>0</v>
          </cell>
          <cell r="E94">
            <v>0</v>
          </cell>
          <cell r="G94">
            <v>0</v>
          </cell>
        </row>
        <row r="96">
          <cell r="A96">
            <v>722</v>
          </cell>
          <cell r="B96">
            <v>17418.9015</v>
          </cell>
          <cell r="C96">
            <v>2732797.0809999998</v>
          </cell>
          <cell r="D96">
            <v>0</v>
          </cell>
          <cell r="E96">
            <v>0</v>
          </cell>
          <cell r="F96">
            <v>0</v>
          </cell>
          <cell r="G96">
            <v>2750215.9824999999</v>
          </cell>
        </row>
        <row r="97">
          <cell r="A97">
            <v>7220</v>
          </cell>
          <cell r="B97">
            <v>7187.3779999999997</v>
          </cell>
          <cell r="C97">
            <v>43582.055</v>
          </cell>
          <cell r="D97">
            <v>0</v>
          </cell>
          <cell r="E97">
            <v>0</v>
          </cell>
          <cell r="G97">
            <v>50769.432999999997</v>
          </cell>
        </row>
        <row r="98">
          <cell r="A98">
            <v>7221</v>
          </cell>
          <cell r="B98">
            <v>10231.523499999999</v>
          </cell>
          <cell r="C98">
            <v>2631912.0259999996</v>
          </cell>
          <cell r="D98">
            <v>0</v>
          </cell>
          <cell r="E98">
            <v>0</v>
          </cell>
          <cell r="G98">
            <v>2642143.5494999997</v>
          </cell>
        </row>
        <row r="99">
          <cell r="A99">
            <v>7222</v>
          </cell>
          <cell r="B99">
            <v>0</v>
          </cell>
          <cell r="C99">
            <v>57303</v>
          </cell>
          <cell r="D99">
            <v>0</v>
          </cell>
          <cell r="E99">
            <v>0</v>
          </cell>
          <cell r="G99">
            <v>57303</v>
          </cell>
        </row>
        <row r="101">
          <cell r="A101">
            <v>73</v>
          </cell>
          <cell r="B101">
            <v>6445407.3046499994</v>
          </cell>
          <cell r="C101">
            <v>788215</v>
          </cell>
          <cell r="D101">
            <v>0</v>
          </cell>
          <cell r="E101">
            <v>100</v>
          </cell>
          <cell r="F101">
            <v>0</v>
          </cell>
          <cell r="G101">
            <v>7233722.3046499994</v>
          </cell>
        </row>
        <row r="104">
          <cell r="A104">
            <v>730</v>
          </cell>
          <cell r="B104">
            <v>7205.71144</v>
          </cell>
          <cell r="C104">
            <v>681067</v>
          </cell>
          <cell r="D104">
            <v>0</v>
          </cell>
          <cell r="E104">
            <v>100</v>
          </cell>
          <cell r="F104">
            <v>0</v>
          </cell>
          <cell r="G104">
            <v>688372.71143999998</v>
          </cell>
        </row>
        <row r="105">
          <cell r="A105">
            <v>7300</v>
          </cell>
          <cell r="B105">
            <v>7205.71144</v>
          </cell>
          <cell r="G105" t="str">
            <v>…</v>
          </cell>
        </row>
        <row r="106">
          <cell r="A106">
            <v>7301</v>
          </cell>
          <cell r="B106">
            <v>0</v>
          </cell>
          <cell r="G106" t="str">
            <v>…</v>
          </cell>
        </row>
        <row r="108">
          <cell r="A108">
            <v>731</v>
          </cell>
          <cell r="B108">
            <v>6438201.5932099996</v>
          </cell>
          <cell r="C108">
            <v>107148</v>
          </cell>
          <cell r="D108">
            <v>0</v>
          </cell>
          <cell r="E108">
            <v>0</v>
          </cell>
          <cell r="F108">
            <v>0</v>
          </cell>
          <cell r="G108">
            <v>6545349.5932099996</v>
          </cell>
        </row>
        <row r="109">
          <cell r="A109">
            <v>7310</v>
          </cell>
          <cell r="B109">
            <v>5480672.40233</v>
          </cell>
          <cell r="G109" t="str">
            <v>…</v>
          </cell>
        </row>
        <row r="110">
          <cell r="A110">
            <v>7311</v>
          </cell>
          <cell r="B110">
            <v>957529.19087999989</v>
          </cell>
          <cell r="G110" t="str">
            <v>…</v>
          </cell>
        </row>
        <row r="112">
          <cell r="A112">
            <v>74</v>
          </cell>
          <cell r="B112">
            <v>0</v>
          </cell>
          <cell r="C112">
            <v>50023367.009000003</v>
          </cell>
          <cell r="D112">
            <v>169607759</v>
          </cell>
          <cell r="E112">
            <v>48283630</v>
          </cell>
          <cell r="F112">
            <v>253344324.29899999</v>
          </cell>
          <cell r="G112">
            <v>14570431.710000008</v>
          </cell>
        </row>
        <row r="114">
          <cell r="A114">
            <v>740</v>
          </cell>
          <cell r="B114">
            <v>0</v>
          </cell>
          <cell r="C114">
            <v>50023367.009000003</v>
          </cell>
          <cell r="D114">
            <v>169607759</v>
          </cell>
          <cell r="E114">
            <v>48283630</v>
          </cell>
          <cell r="F114">
            <v>253344324.29899999</v>
          </cell>
          <cell r="G114">
            <v>14570431.710000008</v>
          </cell>
        </row>
        <row r="116">
          <cell r="A116">
            <v>7400</v>
          </cell>
          <cell r="B116">
            <v>0</v>
          </cell>
          <cell r="C116">
            <v>47544130.299000002</v>
          </cell>
          <cell r="D116">
            <v>156307759</v>
          </cell>
          <cell r="E116">
            <v>1834116</v>
          </cell>
          <cell r="F116">
            <v>205782544.29899999</v>
          </cell>
          <cell r="G116">
            <v>-96539</v>
          </cell>
        </row>
        <row r="117">
          <cell r="A117">
            <v>7401</v>
          </cell>
          <cell r="B117">
            <v>0</v>
          </cell>
          <cell r="C117">
            <v>1346433</v>
          </cell>
          <cell r="D117">
            <v>0</v>
          </cell>
          <cell r="E117">
            <v>2136136</v>
          </cell>
          <cell r="F117">
            <v>3482569</v>
          </cell>
          <cell r="G117">
            <v>0</v>
          </cell>
        </row>
        <row r="118">
          <cell r="A118">
            <v>7402</v>
          </cell>
          <cell r="B118">
            <v>0</v>
          </cell>
          <cell r="C118">
            <v>67038.817999999999</v>
          </cell>
          <cell r="D118">
            <v>0</v>
          </cell>
          <cell r="E118">
            <v>44313378</v>
          </cell>
          <cell r="F118">
            <v>44079211</v>
          </cell>
          <cell r="G118">
            <v>301205.8180000037</v>
          </cell>
        </row>
        <row r="119">
          <cell r="A119">
            <v>7403</v>
          </cell>
          <cell r="B119">
            <v>0</v>
          </cell>
          <cell r="C119">
            <v>1065764.892</v>
          </cell>
          <cell r="D119">
            <v>13300000</v>
          </cell>
          <cell r="E119">
            <v>0</v>
          </cell>
          <cell r="F119">
            <v>0</v>
          </cell>
          <cell r="G119">
            <v>14365764.892000001</v>
          </cell>
        </row>
        <row r="122">
          <cell r="G122" t="str">
            <v xml:space="preserve"> </v>
          </cell>
        </row>
        <row r="123">
          <cell r="B123" t="str">
            <v xml:space="preserve"> </v>
          </cell>
          <cell r="C123" t="str">
            <v xml:space="preserve"> </v>
          </cell>
          <cell r="D123" t="str">
            <v xml:space="preserve"> </v>
          </cell>
          <cell r="E123" t="str">
            <v xml:space="preserve"> </v>
          </cell>
          <cell r="G123">
            <v>4074000000</v>
          </cell>
        </row>
        <row r="124">
          <cell r="F124" t="str">
            <v xml:space="preserve"> </v>
          </cell>
        </row>
        <row r="126">
          <cell r="A126" t="str">
            <v xml:space="preserve"> </v>
          </cell>
          <cell r="B126">
            <v>1027806519</v>
          </cell>
          <cell r="C126">
            <v>210833879.96885312</v>
          </cell>
          <cell r="D126">
            <v>587960140</v>
          </cell>
          <cell r="E126">
            <v>270262568</v>
          </cell>
          <cell r="F126">
            <v>320035517.49675</v>
          </cell>
          <cell r="G126">
            <v>1776827589.4721031</v>
          </cell>
        </row>
        <row r="127">
          <cell r="B127" t="str">
            <v xml:space="preserve"> </v>
          </cell>
          <cell r="G127">
            <v>0</v>
          </cell>
        </row>
        <row r="129">
          <cell r="A129">
            <v>40</v>
          </cell>
          <cell r="B129">
            <v>527330251</v>
          </cell>
          <cell r="C129">
            <v>86298519.27034311</v>
          </cell>
          <cell r="D129">
            <v>6982609</v>
          </cell>
          <cell r="E129">
            <v>241302833</v>
          </cell>
          <cell r="F129">
            <v>71976689.158749998</v>
          </cell>
          <cell r="G129">
            <v>789937523.11159301</v>
          </cell>
        </row>
        <row r="130">
          <cell r="G130" t="str">
            <v xml:space="preserve"> </v>
          </cell>
        </row>
        <row r="131">
          <cell r="B131" t="str">
            <v xml:space="preserve"> </v>
          </cell>
          <cell r="C131" t="str">
            <v xml:space="preserve"> </v>
          </cell>
          <cell r="D131" t="str">
            <v xml:space="preserve"> </v>
          </cell>
          <cell r="E131" t="str">
            <v xml:space="preserve"> </v>
          </cell>
        </row>
        <row r="132">
          <cell r="B132">
            <v>260366461</v>
          </cell>
          <cell r="C132">
            <v>27404309.936310001</v>
          </cell>
          <cell r="D132">
            <v>2226039</v>
          </cell>
          <cell r="E132">
            <v>97219158</v>
          </cell>
          <cell r="F132">
            <v>0</v>
          </cell>
          <cell r="G132">
            <v>387215967.93630999</v>
          </cell>
        </row>
        <row r="134">
          <cell r="A134">
            <v>400</v>
          </cell>
          <cell r="B134">
            <v>114833588</v>
          </cell>
          <cell r="C134">
            <v>11710709.90512</v>
          </cell>
          <cell r="D134">
            <v>2226039</v>
          </cell>
          <cell r="E134">
            <v>3040650</v>
          </cell>
          <cell r="F134">
            <v>0</v>
          </cell>
          <cell r="G134">
            <v>131810986.90512</v>
          </cell>
        </row>
        <row r="135">
          <cell r="A135">
            <v>4000</v>
          </cell>
          <cell r="B135">
            <v>97381186</v>
          </cell>
          <cell r="G135" t="str">
            <v xml:space="preserve"> </v>
          </cell>
        </row>
        <row r="136">
          <cell r="A136">
            <v>4001</v>
          </cell>
          <cell r="B136">
            <v>3750935</v>
          </cell>
          <cell r="G136" t="str">
            <v xml:space="preserve"> </v>
          </cell>
        </row>
        <row r="137">
          <cell r="A137">
            <v>4002</v>
          </cell>
          <cell r="B137">
            <v>8895850</v>
          </cell>
          <cell r="G137" t="str">
            <v xml:space="preserve"> </v>
          </cell>
        </row>
        <row r="138">
          <cell r="A138">
            <v>4003</v>
          </cell>
          <cell r="B138">
            <v>2472796</v>
          </cell>
          <cell r="G138" t="str">
            <v xml:space="preserve"> </v>
          </cell>
        </row>
        <row r="139">
          <cell r="A139">
            <v>4004</v>
          </cell>
          <cell r="B139">
            <v>1652104</v>
          </cell>
          <cell r="G139" t="str">
            <v xml:space="preserve"> </v>
          </cell>
        </row>
        <row r="140">
          <cell r="A140">
            <v>4005</v>
          </cell>
          <cell r="B140">
            <v>13054</v>
          </cell>
          <cell r="G140" t="str">
            <v xml:space="preserve"> </v>
          </cell>
        </row>
        <row r="141">
          <cell r="A141">
            <v>4009</v>
          </cell>
          <cell r="B141">
            <v>667663</v>
          </cell>
          <cell r="G141" t="str">
            <v xml:space="preserve"> </v>
          </cell>
        </row>
        <row r="143">
          <cell r="A143">
            <v>413300</v>
          </cell>
          <cell r="B143">
            <v>145532873</v>
          </cell>
          <cell r="C143">
            <v>15693600.031190002</v>
          </cell>
          <cell r="D143">
            <v>0</v>
          </cell>
          <cell r="E143">
            <v>94178508</v>
          </cell>
          <cell r="F143">
            <v>0</v>
          </cell>
          <cell r="G143">
            <v>255404981.03119001</v>
          </cell>
        </row>
        <row r="145">
          <cell r="A145" t="str">
            <v xml:space="preserve"> </v>
          </cell>
          <cell r="B145">
            <v>43248608</v>
          </cell>
          <cell r="C145">
            <v>3617480.1587499995</v>
          </cell>
          <cell r="D145">
            <v>319677</v>
          </cell>
          <cell r="E145">
            <v>19505428</v>
          </cell>
          <cell r="F145">
            <v>66691193.158750005</v>
          </cell>
          <cell r="G145">
            <v>0</v>
          </cell>
        </row>
        <row r="147">
          <cell r="A147">
            <v>401</v>
          </cell>
          <cell r="B147">
            <v>18625706</v>
          </cell>
          <cell r="C147">
            <v>1636150.5471999997</v>
          </cell>
          <cell r="D147">
            <v>319677</v>
          </cell>
          <cell r="E147">
            <v>432419</v>
          </cell>
          <cell r="F147">
            <v>21013952.547200002</v>
          </cell>
          <cell r="G147">
            <v>0</v>
          </cell>
        </row>
        <row r="148">
          <cell r="A148">
            <v>4010</v>
          </cell>
          <cell r="B148">
            <v>11598999</v>
          </cell>
          <cell r="C148">
            <v>1030774.8447359998</v>
          </cell>
          <cell r="D148">
            <v>177934.95734078001</v>
          </cell>
          <cell r="E148">
            <v>240390</v>
          </cell>
          <cell r="F148">
            <v>13048098.802076781</v>
          </cell>
          <cell r="G148">
            <v>0</v>
          </cell>
        </row>
        <row r="149">
          <cell r="A149">
            <v>4011</v>
          </cell>
          <cell r="B149">
            <v>6867311</v>
          </cell>
          <cell r="C149">
            <v>585741.89589759987</v>
          </cell>
          <cell r="D149">
            <v>138526.63229591062</v>
          </cell>
          <cell r="E149">
            <v>187702</v>
          </cell>
          <cell r="F149">
            <v>7779281.5281935101</v>
          </cell>
          <cell r="G149">
            <v>0</v>
          </cell>
        </row>
        <row r="150">
          <cell r="A150">
            <v>4012</v>
          </cell>
          <cell r="B150">
            <v>59759</v>
          </cell>
          <cell r="C150">
            <v>8998.828009599998</v>
          </cell>
          <cell r="D150">
            <v>1205.8622268080273</v>
          </cell>
          <cell r="E150">
            <v>1623</v>
          </cell>
          <cell r="F150">
            <v>71586.690236408016</v>
          </cell>
          <cell r="G150">
            <v>0</v>
          </cell>
        </row>
        <row r="151">
          <cell r="A151">
            <v>4013</v>
          </cell>
          <cell r="B151">
            <v>99637</v>
          </cell>
          <cell r="C151">
            <v>10634.978556800024</v>
          </cell>
          <cell r="D151">
            <v>2009.5481365013256</v>
          </cell>
          <cell r="E151">
            <v>2704</v>
          </cell>
          <cell r="F151">
            <v>114985.52669330135</v>
          </cell>
          <cell r="G151">
            <v>0</v>
          </cell>
        </row>
        <row r="153">
          <cell r="A153">
            <v>413301</v>
          </cell>
          <cell r="B153">
            <v>24622902</v>
          </cell>
          <cell r="C153">
            <v>1981329.61155</v>
          </cell>
          <cell r="D153">
            <v>0</v>
          </cell>
          <cell r="E153">
            <v>19073009</v>
          </cell>
          <cell r="F153">
            <v>45677240.611550003</v>
          </cell>
          <cell r="G153">
            <v>0</v>
          </cell>
        </row>
        <row r="155">
          <cell r="B155">
            <v>151786704</v>
          </cell>
          <cell r="C155">
            <v>53485618.945879996</v>
          </cell>
          <cell r="D155">
            <v>4337700</v>
          </cell>
          <cell r="E155">
            <v>124578247</v>
          </cell>
          <cell r="F155">
            <v>5285496</v>
          </cell>
          <cell r="G155">
            <v>328902773.94588</v>
          </cell>
        </row>
        <row r="157">
          <cell r="A157">
            <v>402</v>
          </cell>
          <cell r="B157">
            <v>108206547</v>
          </cell>
          <cell r="C157">
            <v>30477401.499349996</v>
          </cell>
          <cell r="D157">
            <v>4337700</v>
          </cell>
          <cell r="E157">
            <v>5044692</v>
          </cell>
          <cell r="F157">
            <v>0</v>
          </cell>
          <cell r="G157">
            <v>148066340.49935001</v>
          </cell>
        </row>
        <row r="158">
          <cell r="A158">
            <v>4020</v>
          </cell>
          <cell r="B158">
            <v>16479541</v>
          </cell>
          <cell r="C158">
            <v>4358669.9051900003</v>
          </cell>
          <cell r="F158" t="str">
            <v xml:space="preserve"> </v>
          </cell>
          <cell r="G158" t="str">
            <v xml:space="preserve"> </v>
          </cell>
        </row>
        <row r="159">
          <cell r="A159">
            <v>4021</v>
          </cell>
          <cell r="B159">
            <v>16342687</v>
          </cell>
          <cell r="C159">
            <v>864541.15859000001</v>
          </cell>
          <cell r="G159" t="str">
            <v xml:space="preserve"> </v>
          </cell>
        </row>
        <row r="160">
          <cell r="A160">
            <v>4022</v>
          </cell>
          <cell r="B160">
            <v>8127034</v>
          </cell>
          <cell r="C160">
            <v>4185952.2609199998</v>
          </cell>
          <cell r="G160" t="str">
            <v xml:space="preserve"> </v>
          </cell>
        </row>
        <row r="161">
          <cell r="A161">
            <v>4023</v>
          </cell>
          <cell r="B161">
            <v>4766241</v>
          </cell>
          <cell r="C161">
            <v>560711.09895000001</v>
          </cell>
          <cell r="G161" t="str">
            <v xml:space="preserve"> </v>
          </cell>
        </row>
        <row r="162">
          <cell r="A162">
            <v>4024</v>
          </cell>
          <cell r="B162">
            <v>3026602</v>
          </cell>
          <cell r="C162">
            <v>253182.95628999997</v>
          </cell>
          <cell r="G162" t="str">
            <v xml:space="preserve"> </v>
          </cell>
        </row>
        <row r="163">
          <cell r="A163">
            <v>4025</v>
          </cell>
          <cell r="B163">
            <v>23315091</v>
          </cell>
          <cell r="C163">
            <v>12247296.022330001</v>
          </cell>
          <cell r="G163" t="str">
            <v xml:space="preserve"> </v>
          </cell>
        </row>
        <row r="164">
          <cell r="A164">
            <v>4026</v>
          </cell>
          <cell r="B164">
            <v>9318955</v>
          </cell>
          <cell r="C164">
            <v>708887.77944999991</v>
          </cell>
          <cell r="G164" t="str">
            <v xml:space="preserve"> </v>
          </cell>
        </row>
        <row r="165">
          <cell r="A165">
            <v>4027</v>
          </cell>
          <cell r="B165">
            <v>2588471</v>
          </cell>
          <cell r="C165">
            <v>1366158.6610000001</v>
          </cell>
          <cell r="G165" t="str">
            <v xml:space="preserve"> </v>
          </cell>
        </row>
        <row r="166">
          <cell r="A166">
            <v>4029</v>
          </cell>
          <cell r="B166">
            <v>24241925</v>
          </cell>
          <cell r="C166">
            <v>5932001.6566299992</v>
          </cell>
          <cell r="G166" t="str">
            <v xml:space="preserve"> </v>
          </cell>
        </row>
        <row r="167">
          <cell r="A167">
            <v>402934</v>
          </cell>
          <cell r="B167" t="str">
            <v xml:space="preserve"> </v>
          </cell>
          <cell r="C167" t="str">
            <v xml:space="preserve"> </v>
          </cell>
          <cell r="D167" t="str">
            <v xml:space="preserve"> </v>
          </cell>
          <cell r="E167" t="str">
            <v xml:space="preserve"> </v>
          </cell>
          <cell r="F167" t="str">
            <v xml:space="preserve"> </v>
          </cell>
          <cell r="G167" t="str">
            <v xml:space="preserve"> </v>
          </cell>
        </row>
        <row r="169">
          <cell r="A169">
            <v>413302</v>
          </cell>
          <cell r="B169">
            <v>43580157</v>
          </cell>
          <cell r="C169">
            <v>23008217.446530003</v>
          </cell>
          <cell r="D169">
            <v>0</v>
          </cell>
          <cell r="E169">
            <v>119533555</v>
          </cell>
          <cell r="F169">
            <v>5285496</v>
          </cell>
          <cell r="G169">
            <v>180836433.44652998</v>
          </cell>
        </row>
        <row r="171">
          <cell r="A171">
            <v>403</v>
          </cell>
          <cell r="B171">
            <v>34499424</v>
          </cell>
          <cell r="C171">
            <v>589073.31040312722</v>
          </cell>
          <cell r="D171">
            <v>99193</v>
          </cell>
          <cell r="E171">
            <v>0</v>
          </cell>
          <cell r="F171">
            <v>0</v>
          </cell>
          <cell r="G171">
            <v>35187690.310403123</v>
          </cell>
        </row>
        <row r="172">
          <cell r="A172">
            <v>4030</v>
          </cell>
          <cell r="B172">
            <v>0</v>
          </cell>
          <cell r="C172">
            <v>0</v>
          </cell>
          <cell r="D172">
            <v>0</v>
          </cell>
          <cell r="E172">
            <v>0</v>
          </cell>
          <cell r="G172">
            <v>0</v>
          </cell>
        </row>
        <row r="173">
          <cell r="A173">
            <v>4031</v>
          </cell>
          <cell r="B173">
            <v>5390564</v>
          </cell>
          <cell r="C173">
            <v>353402.71340312727</v>
          </cell>
          <cell r="D173">
            <v>91105</v>
          </cell>
          <cell r="E173">
            <v>0</v>
          </cell>
          <cell r="G173">
            <v>5835071.7134031272</v>
          </cell>
        </row>
        <row r="174">
          <cell r="A174">
            <v>4032</v>
          </cell>
          <cell r="B174">
            <v>0</v>
          </cell>
          <cell r="C174">
            <v>12000</v>
          </cell>
          <cell r="D174">
            <v>0</v>
          </cell>
          <cell r="E174">
            <v>0</v>
          </cell>
          <cell r="G174">
            <v>12000</v>
          </cell>
        </row>
        <row r="175">
          <cell r="A175">
            <v>4033</v>
          </cell>
          <cell r="B175">
            <v>4034</v>
          </cell>
          <cell r="C175">
            <v>187392.59700000001</v>
          </cell>
          <cell r="D175">
            <v>8088</v>
          </cell>
          <cell r="E175">
            <v>0</v>
          </cell>
          <cell r="G175">
            <v>199514.59700000001</v>
          </cell>
        </row>
        <row r="176">
          <cell r="A176">
            <v>4034</v>
          </cell>
          <cell r="B176">
            <v>29104826</v>
          </cell>
          <cell r="C176">
            <v>36278</v>
          </cell>
          <cell r="D176">
            <v>0</v>
          </cell>
          <cell r="E176">
            <v>0</v>
          </cell>
          <cell r="G176">
            <v>29141104</v>
          </cell>
        </row>
        <row r="178">
          <cell r="A178">
            <v>404</v>
          </cell>
          <cell r="B178">
            <v>26017782</v>
          </cell>
          <cell r="C178">
            <v>0</v>
          </cell>
          <cell r="D178">
            <v>0</v>
          </cell>
          <cell r="E178">
            <v>0</v>
          </cell>
          <cell r="F178">
            <v>0</v>
          </cell>
          <cell r="G178">
            <v>26017782</v>
          </cell>
        </row>
        <row r="179">
          <cell r="A179">
            <v>4040</v>
          </cell>
          <cell r="B179">
            <v>4415289</v>
          </cell>
          <cell r="C179">
            <v>0</v>
          </cell>
          <cell r="D179">
            <v>0</v>
          </cell>
          <cell r="E179">
            <v>0</v>
          </cell>
          <cell r="G179">
            <v>4415289</v>
          </cell>
        </row>
        <row r="180">
          <cell r="A180">
            <v>4041</v>
          </cell>
          <cell r="B180">
            <v>181591</v>
          </cell>
          <cell r="C180">
            <v>0</v>
          </cell>
          <cell r="D180">
            <v>0</v>
          </cell>
          <cell r="E180">
            <v>0</v>
          </cell>
          <cell r="G180">
            <v>181591</v>
          </cell>
        </row>
        <row r="181">
          <cell r="A181">
            <v>4042</v>
          </cell>
          <cell r="B181">
            <v>3843862</v>
          </cell>
          <cell r="C181">
            <v>0</v>
          </cell>
          <cell r="D181">
            <v>0</v>
          </cell>
          <cell r="E181">
            <v>0</v>
          </cell>
          <cell r="G181">
            <v>3843862</v>
          </cell>
        </row>
        <row r="182">
          <cell r="A182">
            <v>4043</v>
          </cell>
          <cell r="B182">
            <v>0</v>
          </cell>
          <cell r="C182">
            <v>0</v>
          </cell>
          <cell r="D182">
            <v>0</v>
          </cell>
          <cell r="E182">
            <v>0</v>
          </cell>
          <cell r="G182">
            <v>0</v>
          </cell>
        </row>
        <row r="183">
          <cell r="A183">
            <v>4044</v>
          </cell>
          <cell r="B183">
            <v>17577040</v>
          </cell>
        </row>
        <row r="185">
          <cell r="A185">
            <v>409</v>
          </cell>
          <cell r="B185">
            <v>11411272</v>
          </cell>
          <cell r="C185">
            <v>1202036.919</v>
          </cell>
          <cell r="D185">
            <v>0</v>
          </cell>
          <cell r="E185">
            <v>0</v>
          </cell>
          <cell r="F185">
            <v>0</v>
          </cell>
          <cell r="G185">
            <v>12613308.919</v>
          </cell>
        </row>
        <row r="186">
          <cell r="A186">
            <v>4090</v>
          </cell>
          <cell r="B186">
            <v>0</v>
          </cell>
          <cell r="C186">
            <v>0</v>
          </cell>
          <cell r="G186">
            <v>0</v>
          </cell>
        </row>
        <row r="187">
          <cell r="A187">
            <v>4091</v>
          </cell>
          <cell r="B187">
            <v>11411272</v>
          </cell>
          <cell r="C187">
            <v>1202036.919</v>
          </cell>
          <cell r="G187">
            <v>12613308.919</v>
          </cell>
        </row>
        <row r="188">
          <cell r="A188">
            <v>4092</v>
          </cell>
          <cell r="B188">
            <v>0</v>
          </cell>
          <cell r="G188">
            <v>0</v>
          </cell>
        </row>
        <row r="190">
          <cell r="A190">
            <v>41</v>
          </cell>
          <cell r="B190">
            <v>399233971</v>
          </cell>
          <cell r="C190">
            <v>50600971.001400009</v>
          </cell>
          <cell r="D190">
            <v>580661104</v>
          </cell>
          <cell r="E190">
            <v>27425918</v>
          </cell>
          <cell r="F190">
            <v>237774052.338</v>
          </cell>
          <cell r="G190">
            <v>820147911.66339993</v>
          </cell>
        </row>
        <row r="192">
          <cell r="B192" t="str">
            <v xml:space="preserve"> </v>
          </cell>
          <cell r="C192" t="str">
            <v xml:space="preserve"> </v>
          </cell>
          <cell r="D192" t="str">
            <v xml:space="preserve"> </v>
          </cell>
          <cell r="E192" t="str">
            <v xml:space="preserve"> </v>
          </cell>
        </row>
        <row r="193">
          <cell r="A193">
            <v>410</v>
          </cell>
          <cell r="B193">
            <v>52410913</v>
          </cell>
          <cell r="C193">
            <v>6745601.2280000001</v>
          </cell>
          <cell r="D193">
            <v>0</v>
          </cell>
          <cell r="E193">
            <v>0</v>
          </cell>
          <cell r="F193">
            <v>0</v>
          </cell>
          <cell r="G193">
            <v>59156514.228</v>
          </cell>
        </row>
        <row r="194">
          <cell r="A194">
            <v>4100</v>
          </cell>
          <cell r="B194">
            <v>15147365</v>
          </cell>
          <cell r="C194">
            <v>1780407.0359999998</v>
          </cell>
          <cell r="D194">
            <v>0</v>
          </cell>
          <cell r="E194">
            <v>0</v>
          </cell>
          <cell r="G194">
            <v>16927772.035999998</v>
          </cell>
        </row>
        <row r="195">
          <cell r="A195">
            <v>4101</v>
          </cell>
          <cell r="B195">
            <v>0</v>
          </cell>
          <cell r="C195">
            <v>0</v>
          </cell>
          <cell r="D195">
            <v>0</v>
          </cell>
          <cell r="E195">
            <v>0</v>
          </cell>
          <cell r="G195">
            <v>0</v>
          </cell>
        </row>
        <row r="196">
          <cell r="A196">
            <v>4102</v>
          </cell>
          <cell r="B196">
            <v>37263548</v>
          </cell>
          <cell r="C196">
            <v>4965194.1919999998</v>
          </cell>
          <cell r="D196">
            <v>0</v>
          </cell>
          <cell r="E196">
            <v>0</v>
          </cell>
          <cell r="G196">
            <v>42228742.192000002</v>
          </cell>
        </row>
        <row r="198">
          <cell r="A198">
            <v>411</v>
          </cell>
          <cell r="B198">
            <v>150523814</v>
          </cell>
          <cell r="C198">
            <v>23567318.112500004</v>
          </cell>
          <cell r="D198">
            <v>536139275</v>
          </cell>
          <cell r="E198">
            <v>25194218</v>
          </cell>
          <cell r="F198">
            <v>4557323</v>
          </cell>
          <cell r="G198">
            <v>730867302.11249995</v>
          </cell>
        </row>
        <row r="199">
          <cell r="A199">
            <v>4110</v>
          </cell>
          <cell r="B199">
            <v>24228423</v>
          </cell>
          <cell r="C199">
            <v>151568</v>
          </cell>
          <cell r="D199">
            <v>0</v>
          </cell>
          <cell r="E199">
            <v>0</v>
          </cell>
          <cell r="F199">
            <v>4557323</v>
          </cell>
          <cell r="G199">
            <v>19822668</v>
          </cell>
        </row>
        <row r="200">
          <cell r="A200">
            <v>4111</v>
          </cell>
          <cell r="B200">
            <v>73536211</v>
          </cell>
          <cell r="C200">
            <v>99907</v>
          </cell>
          <cell r="D200">
            <v>0</v>
          </cell>
          <cell r="E200">
            <v>0</v>
          </cell>
          <cell r="G200">
            <v>73636118</v>
          </cell>
        </row>
        <row r="201">
          <cell r="A201">
            <v>4112</v>
          </cell>
          <cell r="B201">
            <v>14895812</v>
          </cell>
          <cell r="C201">
            <v>410113.73800000001</v>
          </cell>
          <cell r="D201">
            <v>23027265</v>
          </cell>
          <cell r="E201">
            <v>0</v>
          </cell>
          <cell r="G201">
            <v>38333190.737999998</v>
          </cell>
        </row>
        <row r="202">
          <cell r="A202">
            <v>4113</v>
          </cell>
          <cell r="B202">
            <v>15564807</v>
          </cell>
          <cell r="C202">
            <v>1810</v>
          </cell>
          <cell r="D202">
            <v>0</v>
          </cell>
          <cell r="E202">
            <v>0</v>
          </cell>
          <cell r="G202">
            <v>15566617</v>
          </cell>
        </row>
        <row r="203">
          <cell r="A203">
            <v>4114</v>
          </cell>
          <cell r="B203">
            <v>0</v>
          </cell>
          <cell r="C203">
            <v>0</v>
          </cell>
          <cell r="D203">
            <v>490776677</v>
          </cell>
          <cell r="E203">
            <v>0</v>
          </cell>
          <cell r="G203">
            <v>490776677</v>
          </cell>
        </row>
        <row r="204">
          <cell r="A204">
            <v>4115</v>
          </cell>
          <cell r="B204">
            <v>0</v>
          </cell>
          <cell r="C204">
            <v>0</v>
          </cell>
          <cell r="D204">
            <v>22321856</v>
          </cell>
          <cell r="E204">
            <v>0</v>
          </cell>
          <cell r="G204">
            <v>22321856</v>
          </cell>
        </row>
        <row r="205">
          <cell r="A205">
            <v>4116</v>
          </cell>
          <cell r="B205">
            <v>0</v>
          </cell>
          <cell r="C205">
            <v>0</v>
          </cell>
          <cell r="D205">
            <v>0</v>
          </cell>
          <cell r="E205">
            <v>22737257</v>
          </cell>
          <cell r="G205">
            <v>22737257</v>
          </cell>
        </row>
        <row r="206">
          <cell r="A206">
            <v>4117</v>
          </cell>
          <cell r="B206">
            <v>16147630</v>
          </cell>
          <cell r="C206">
            <v>174932.43</v>
          </cell>
          <cell r="D206">
            <v>4233</v>
          </cell>
          <cell r="E206">
            <v>0</v>
          </cell>
          <cell r="G206">
            <v>16326795.43</v>
          </cell>
        </row>
        <row r="207">
          <cell r="A207">
            <v>4119</v>
          </cell>
          <cell r="B207">
            <v>6150931</v>
          </cell>
          <cell r="C207">
            <v>22728986.944500003</v>
          </cell>
          <cell r="D207">
            <v>9244</v>
          </cell>
          <cell r="E207">
            <v>2456961</v>
          </cell>
          <cell r="G207">
            <v>31346122.944500003</v>
          </cell>
        </row>
        <row r="209">
          <cell r="A209">
            <v>412</v>
          </cell>
          <cell r="B209">
            <v>6202353</v>
          </cell>
          <cell r="C209">
            <v>9295023.8498999998</v>
          </cell>
          <cell r="D209">
            <v>442618</v>
          </cell>
          <cell r="E209">
            <v>838636</v>
          </cell>
          <cell r="F209">
            <v>0</v>
          </cell>
          <cell r="G209">
            <v>16778630.8499</v>
          </cell>
        </row>
        <row r="211">
          <cell r="A211">
            <v>4120</v>
          </cell>
          <cell r="B211">
            <v>6202353</v>
          </cell>
          <cell r="C211">
            <v>9295023.8498999998</v>
          </cell>
          <cell r="D211">
            <v>442618</v>
          </cell>
          <cell r="E211">
            <v>838636</v>
          </cell>
          <cell r="G211">
            <v>16778630.8499</v>
          </cell>
        </row>
        <row r="213">
          <cell r="A213">
            <v>413</v>
          </cell>
          <cell r="B213">
            <v>187777114</v>
          </cell>
          <cell r="C213">
            <v>10993027.811000001</v>
          </cell>
          <cell r="D213">
            <v>44079211</v>
          </cell>
          <cell r="E213">
            <v>0</v>
          </cell>
          <cell r="F213">
            <v>233216729.338</v>
          </cell>
          <cell r="G213">
            <v>9632623.47299999</v>
          </cell>
        </row>
        <row r="215">
          <cell r="A215">
            <v>4130</v>
          </cell>
          <cell r="B215">
            <v>32750071</v>
          </cell>
          <cell r="C215">
            <v>3678443.4729999998</v>
          </cell>
          <cell r="D215">
            <v>0</v>
          </cell>
          <cell r="E215">
            <v>0</v>
          </cell>
          <cell r="F215">
            <v>33320292</v>
          </cell>
          <cell r="G215">
            <v>3108222.4729999974</v>
          </cell>
        </row>
        <row r="217">
          <cell r="A217">
            <v>4131</v>
          </cell>
          <cell r="B217">
            <v>153876076</v>
          </cell>
          <cell r="C217">
            <v>1941150.338</v>
          </cell>
          <cell r="D217">
            <v>44079211</v>
          </cell>
          <cell r="E217">
            <v>0</v>
          </cell>
          <cell r="F217">
            <v>199896437.338</v>
          </cell>
          <cell r="G217">
            <v>0</v>
          </cell>
        </row>
        <row r="219">
          <cell r="A219">
            <v>4132</v>
          </cell>
          <cell r="B219">
            <v>1150967</v>
          </cell>
          <cell r="C219">
            <v>5373434</v>
          </cell>
          <cell r="D219">
            <v>0</v>
          </cell>
          <cell r="E219">
            <v>0</v>
          </cell>
          <cell r="F219">
            <v>0</v>
          </cell>
          <cell r="G219">
            <v>6524401</v>
          </cell>
        </row>
        <row r="220">
          <cell r="G220" t="str">
            <v xml:space="preserve"> </v>
          </cell>
        </row>
        <row r="226">
          <cell r="A226">
            <v>414</v>
          </cell>
          <cell r="B226">
            <v>2319777</v>
          </cell>
          <cell r="C226">
            <v>0</v>
          </cell>
          <cell r="D226">
            <v>0</v>
          </cell>
          <cell r="E226">
            <v>1393064</v>
          </cell>
          <cell r="F226">
            <v>0</v>
          </cell>
          <cell r="G226">
            <v>3712841</v>
          </cell>
        </row>
        <row r="227">
          <cell r="A227">
            <v>4140</v>
          </cell>
          <cell r="B227">
            <v>186268</v>
          </cell>
          <cell r="C227">
            <v>0</v>
          </cell>
          <cell r="D227">
            <v>0</v>
          </cell>
          <cell r="E227">
            <v>0</v>
          </cell>
          <cell r="G227">
            <v>186268</v>
          </cell>
        </row>
        <row r="228">
          <cell r="A228">
            <v>4141</v>
          </cell>
          <cell r="B228">
            <v>268245</v>
          </cell>
          <cell r="C228">
            <v>0</v>
          </cell>
          <cell r="D228">
            <v>0</v>
          </cell>
          <cell r="E228">
            <v>0</v>
          </cell>
          <cell r="G228">
            <v>268245</v>
          </cell>
        </row>
        <row r="229">
          <cell r="A229">
            <v>4142</v>
          </cell>
          <cell r="B229">
            <v>321906</v>
          </cell>
          <cell r="C229">
            <v>0</v>
          </cell>
          <cell r="D229">
            <v>0</v>
          </cell>
          <cell r="E229">
            <v>1393064</v>
          </cell>
          <cell r="G229">
            <v>1714970</v>
          </cell>
        </row>
        <row r="230">
          <cell r="A230">
            <v>4143</v>
          </cell>
          <cell r="B230">
            <v>1543358</v>
          </cell>
          <cell r="C230">
            <v>0</v>
          </cell>
          <cell r="D230">
            <v>0</v>
          </cell>
          <cell r="E230">
            <v>0</v>
          </cell>
          <cell r="G230">
            <v>1543358</v>
          </cell>
        </row>
        <row r="232">
          <cell r="A232">
            <v>42</v>
          </cell>
          <cell r="B232">
            <v>50927849</v>
          </cell>
          <cell r="C232">
            <v>55130761.665270001</v>
          </cell>
          <cell r="D232">
            <v>316427</v>
          </cell>
          <cell r="E232">
            <v>1533817</v>
          </cell>
          <cell r="F232">
            <v>0</v>
          </cell>
          <cell r="G232">
            <v>107908854.66527</v>
          </cell>
        </row>
        <row r="234">
          <cell r="A234">
            <v>420</v>
          </cell>
          <cell r="B234">
            <v>50927849</v>
          </cell>
          <cell r="C234">
            <v>55130761.665270001</v>
          </cell>
          <cell r="D234">
            <v>316427</v>
          </cell>
          <cell r="E234">
            <v>1533817</v>
          </cell>
          <cell r="F234">
            <v>0</v>
          </cell>
          <cell r="G234">
            <v>107908854.66527</v>
          </cell>
        </row>
        <row r="235">
          <cell r="A235">
            <v>4200</v>
          </cell>
          <cell r="B235">
            <v>1901549</v>
          </cell>
          <cell r="C235">
            <v>1997033.6</v>
          </cell>
        </row>
        <row r="236">
          <cell r="A236">
            <v>4201</v>
          </cell>
          <cell r="B236">
            <v>1359451</v>
          </cell>
          <cell r="C236">
            <v>425715.51</v>
          </cell>
        </row>
        <row r="237">
          <cell r="A237">
            <v>4202</v>
          </cell>
          <cell r="B237">
            <v>11147220</v>
          </cell>
          <cell r="C237">
            <v>2127431.3332400001</v>
          </cell>
        </row>
        <row r="238">
          <cell r="A238">
            <v>4203</v>
          </cell>
          <cell r="B238">
            <v>259054</v>
          </cell>
          <cell r="C238">
            <v>212606.932</v>
          </cell>
        </row>
        <row r="239">
          <cell r="A239">
            <v>4204</v>
          </cell>
          <cell r="B239">
            <v>22991832</v>
          </cell>
          <cell r="C239">
            <v>33715166.522929996</v>
          </cell>
        </row>
        <row r="240">
          <cell r="A240">
            <v>4205</v>
          </cell>
          <cell r="B240">
            <v>7500866</v>
          </cell>
          <cell r="C240">
            <v>10255462.120579999</v>
          </cell>
        </row>
        <row r="241">
          <cell r="A241">
            <v>4206</v>
          </cell>
          <cell r="B241">
            <v>892067</v>
          </cell>
          <cell r="C241">
            <v>2740201.4320000005</v>
          </cell>
        </row>
        <row r="242">
          <cell r="A242">
            <v>4207</v>
          </cell>
          <cell r="B242">
            <v>242557</v>
          </cell>
          <cell r="C242">
            <v>27083</v>
          </cell>
        </row>
        <row r="243">
          <cell r="A243">
            <v>4208</v>
          </cell>
          <cell r="B243">
            <v>4617859</v>
          </cell>
          <cell r="C243">
            <v>3630061.2145199995</v>
          </cell>
        </row>
        <row r="244">
          <cell r="A244">
            <v>4209</v>
          </cell>
          <cell r="B244">
            <v>15394</v>
          </cell>
          <cell r="C244">
            <v>0</v>
          </cell>
        </row>
        <row r="246">
          <cell r="A246">
            <v>43</v>
          </cell>
          <cell r="B246">
            <v>50314448</v>
          </cell>
          <cell r="C246">
            <v>18803628.03184</v>
          </cell>
          <cell r="D246">
            <v>0</v>
          </cell>
          <cell r="E246">
            <v>0</v>
          </cell>
          <cell r="F246">
            <v>10284776</v>
          </cell>
          <cell r="G246">
            <v>58833300.031839997</v>
          </cell>
        </row>
        <row r="248">
          <cell r="A248">
            <v>430</v>
          </cell>
          <cell r="B248">
            <v>50314448</v>
          </cell>
          <cell r="C248">
            <v>18803628.03184</v>
          </cell>
          <cell r="D248">
            <v>0</v>
          </cell>
          <cell r="E248">
            <v>0</v>
          </cell>
          <cell r="F248">
            <v>10284776</v>
          </cell>
          <cell r="G248">
            <v>58833300.031839997</v>
          </cell>
        </row>
        <row r="249">
          <cell r="G249" t="str">
            <v xml:space="preserve"> </v>
          </cell>
        </row>
        <row r="250">
          <cell r="A250">
            <v>4300</v>
          </cell>
          <cell r="B250">
            <v>9878528</v>
          </cell>
          <cell r="C250">
            <v>1443781</v>
          </cell>
          <cell r="D250">
            <v>0</v>
          </cell>
          <cell r="E250">
            <v>0</v>
          </cell>
          <cell r="F250">
            <v>10284776</v>
          </cell>
          <cell r="G250">
            <v>1037533</v>
          </cell>
        </row>
        <row r="251">
          <cell r="A251">
            <v>4301</v>
          </cell>
          <cell r="B251">
            <v>267667</v>
          </cell>
          <cell r="C251">
            <v>2032122</v>
          </cell>
          <cell r="D251">
            <v>0</v>
          </cell>
          <cell r="E251">
            <v>0</v>
          </cell>
          <cell r="G251">
            <v>2299789</v>
          </cell>
        </row>
        <row r="252">
          <cell r="A252">
            <v>4302</v>
          </cell>
          <cell r="B252">
            <v>1072191</v>
          </cell>
          <cell r="C252">
            <v>853080</v>
          </cell>
          <cell r="D252">
            <v>0</v>
          </cell>
          <cell r="E252">
            <v>0</v>
          </cell>
          <cell r="G252">
            <v>1925271</v>
          </cell>
        </row>
        <row r="253">
          <cell r="A253">
            <v>4303</v>
          </cell>
          <cell r="B253">
            <v>28364112</v>
          </cell>
          <cell r="C253">
            <v>4147448.8059999999</v>
          </cell>
          <cell r="D253">
            <v>0</v>
          </cell>
          <cell r="E253">
            <v>0</v>
          </cell>
          <cell r="G253">
            <v>32511560.806000002</v>
          </cell>
        </row>
        <row r="254">
          <cell r="A254">
            <v>4304</v>
          </cell>
          <cell r="B254">
            <v>0</v>
          </cell>
          <cell r="C254">
            <v>0</v>
          </cell>
          <cell r="D254">
            <v>0</v>
          </cell>
          <cell r="E254">
            <v>0</v>
          </cell>
          <cell r="G254">
            <v>0</v>
          </cell>
        </row>
        <row r="255">
          <cell r="A255">
            <v>4305</v>
          </cell>
          <cell r="B255">
            <v>4448043</v>
          </cell>
          <cell r="C255">
            <v>942606.81632999994</v>
          </cell>
          <cell r="D255">
            <v>0</v>
          </cell>
          <cell r="E255">
            <v>0</v>
          </cell>
          <cell r="G255">
            <v>5390649.8163299998</v>
          </cell>
        </row>
        <row r="256">
          <cell r="A256">
            <v>4306</v>
          </cell>
          <cell r="B256">
            <v>718998</v>
          </cell>
          <cell r="C256">
            <v>248792</v>
          </cell>
          <cell r="D256">
            <v>0</v>
          </cell>
          <cell r="E256">
            <v>0</v>
          </cell>
          <cell r="G256">
            <v>967790</v>
          </cell>
        </row>
        <row r="257">
          <cell r="A257">
            <v>4307</v>
          </cell>
          <cell r="B257">
            <v>5313957</v>
          </cell>
          <cell r="C257">
            <v>9135797.4095099997</v>
          </cell>
          <cell r="D257">
            <v>0</v>
          </cell>
          <cell r="E257">
            <v>0</v>
          </cell>
          <cell r="G257">
            <v>14449754.40951</v>
          </cell>
        </row>
        <row r="258">
          <cell r="A258">
            <v>4308</v>
          </cell>
          <cell r="B258">
            <v>250952</v>
          </cell>
          <cell r="C258">
            <v>0</v>
          </cell>
          <cell r="D258">
            <v>0</v>
          </cell>
          <cell r="E258">
            <v>0</v>
          </cell>
          <cell r="G258">
            <v>250952</v>
          </cell>
        </row>
        <row r="262">
          <cell r="A262" t="str">
            <v>III.</v>
          </cell>
          <cell r="B262">
            <v>-37385952.3942101</v>
          </cell>
          <cell r="C262">
            <v>2131365.6684354246</v>
          </cell>
          <cell r="D262">
            <v>-14300928</v>
          </cell>
          <cell r="E262">
            <v>-2903792</v>
          </cell>
          <cell r="F262">
            <v>-3.8999974727630615E-2</v>
          </cell>
          <cell r="G262">
            <v>-52459306.686774731</v>
          </cell>
        </row>
        <row r="263">
          <cell r="B263">
            <v>-0.91767188007388556</v>
          </cell>
          <cell r="C263">
            <v>5.2316290339602958E-2</v>
          </cell>
          <cell r="D263">
            <v>-0.35102916053019145</v>
          </cell>
          <cell r="E263">
            <v>-7.1276190476190479E-2</v>
          </cell>
          <cell r="G263">
            <v>0</v>
          </cell>
        </row>
        <row r="264">
          <cell r="G264" t="str">
            <v xml:space="preserve"> </v>
          </cell>
        </row>
        <row r="265">
          <cell r="B265" t="str">
            <v xml:space="preserve"> </v>
          </cell>
          <cell r="C265" t="str">
            <v xml:space="preserve"> </v>
          </cell>
          <cell r="D265" t="str">
            <v xml:space="preserve"> </v>
          </cell>
          <cell r="E265" t="str">
            <v xml:space="preserve"> </v>
          </cell>
        </row>
        <row r="266">
          <cell r="G266" t="str">
            <v xml:space="preserve"> </v>
          </cell>
        </row>
        <row r="267">
          <cell r="A267" t="str">
            <v>III.A</v>
          </cell>
          <cell r="B267">
            <v>16909792.58788991</v>
          </cell>
          <cell r="C267">
            <v>908998.30025857687</v>
          </cell>
          <cell r="D267">
            <v>-14682426</v>
          </cell>
          <cell r="E267">
            <v>-4187238</v>
          </cell>
          <cell r="F267">
            <v>-3.8999974727630615E-2</v>
          </cell>
          <cell r="G267">
            <v>-1050873.0728516579</v>
          </cell>
        </row>
        <row r="268">
          <cell r="G268" t="str">
            <v xml:space="preserve"> </v>
          </cell>
        </row>
        <row r="269">
          <cell r="G269" t="str">
            <v xml:space="preserve"> </v>
          </cell>
        </row>
        <row r="271">
          <cell r="G271" t="str">
            <v xml:space="preserve"> </v>
          </cell>
        </row>
        <row r="272">
          <cell r="A272" t="str">
            <v>III.B</v>
          </cell>
          <cell r="B272">
            <v>56552203.645179987</v>
          </cell>
          <cell r="C272">
            <v>19452087.537009567</v>
          </cell>
          <cell r="D272">
            <v>-183592479</v>
          </cell>
          <cell r="E272">
            <v>-49687407</v>
          </cell>
          <cell r="F272">
            <v>-243059548.338</v>
          </cell>
          <cell r="G272">
            <v>85783953.520189762</v>
          </cell>
        </row>
        <row r="274">
          <cell r="G274" t="str">
            <v xml:space="preserve"> </v>
          </cell>
        </row>
        <row r="276">
          <cell r="A276" t="str">
            <v xml:space="preserve"> </v>
          </cell>
        </row>
        <row r="279">
          <cell r="A279" t="str">
            <v xml:space="preserve">B.    RAČUN FINANČNIH TERJATEV IN NALOŽB </v>
          </cell>
        </row>
        <row r="280">
          <cell r="A280" t="str">
            <v>B.   GENERAL GOVERNMENT LENDING AND REPAYMENTS</v>
          </cell>
          <cell r="F280" t="str">
            <v xml:space="preserve"> </v>
          </cell>
        </row>
        <row r="281">
          <cell r="F281" t="str">
            <v xml:space="preserve"> </v>
          </cell>
        </row>
        <row r="282">
          <cell r="A282" t="str">
            <v xml:space="preserve"> </v>
          </cell>
          <cell r="F282" t="str">
            <v>- V TISOČIH TOLARJEV</v>
          </cell>
        </row>
        <row r="283">
          <cell r="A283" t="str">
            <v xml:space="preserve"> </v>
          </cell>
        </row>
        <row r="284">
          <cell r="B284" t="str">
            <v>OCENE  REALIZACIJE ZA  LETO    2 0 0 0</v>
          </cell>
        </row>
        <row r="285">
          <cell r="A285" t="str">
            <v xml:space="preserve"> </v>
          </cell>
          <cell r="B285" t="str">
            <v xml:space="preserve"> </v>
          </cell>
          <cell r="C285" t="str">
            <v xml:space="preserve"> </v>
          </cell>
          <cell r="D285" t="str">
            <v xml:space="preserve"> </v>
          </cell>
          <cell r="E285" t="str">
            <v xml:space="preserve"> </v>
          </cell>
          <cell r="F285" t="str">
            <v>TRANSFERNI</v>
          </cell>
          <cell r="G285" t="str">
            <v>KONSOLIDIRANA</v>
          </cell>
        </row>
        <row r="286">
          <cell r="A286" t="str">
            <v>KONTO</v>
          </cell>
          <cell r="B286" t="str">
            <v>DRŽAVNI</v>
          </cell>
          <cell r="C286" t="str">
            <v>PRORAČUNI</v>
          </cell>
          <cell r="D286" t="str">
            <v>Z P I Z</v>
          </cell>
          <cell r="E286" t="str">
            <v>Z Z Z S</v>
          </cell>
          <cell r="F286" t="str">
            <v>TOKOVI</v>
          </cell>
          <cell r="G286" t="str">
            <v>GLOBALNA</v>
          </cell>
        </row>
        <row r="287">
          <cell r="A287" t="str">
            <v xml:space="preserve"> </v>
          </cell>
          <cell r="B287" t="str">
            <v>PRORAČUN</v>
          </cell>
          <cell r="C287" t="str">
            <v>OBČIN</v>
          </cell>
          <cell r="F287" t="str">
            <v xml:space="preserve">(SE </v>
          </cell>
          <cell r="G287" t="str">
            <v>BILANCA</v>
          </cell>
        </row>
        <row r="288">
          <cell r="F288" t="str">
            <v>KONSOLIDIRAJO)</v>
          </cell>
          <cell r="G288" t="str">
            <v>1 9 9 9</v>
          </cell>
        </row>
        <row r="289">
          <cell r="A289" t="str">
            <v xml:space="preserve"> </v>
          </cell>
          <cell r="B289" t="str">
            <v>(1)</v>
          </cell>
          <cell r="C289" t="str">
            <v>(2)</v>
          </cell>
          <cell r="D289" t="str">
            <v>(3)</v>
          </cell>
          <cell r="E289" t="str">
            <v>(3)</v>
          </cell>
          <cell r="F289" t="str">
            <v>(5)</v>
          </cell>
          <cell r="G289" t="str">
            <v>(6=1+2+3+4-5)</v>
          </cell>
        </row>
        <row r="290">
          <cell r="A290" t="str">
            <v xml:space="preserve"> </v>
          </cell>
        </row>
        <row r="291">
          <cell r="B291">
            <v>17527032.900559999</v>
          </cell>
          <cell r="C291">
            <v>1983966.511609941</v>
          </cell>
          <cell r="D291">
            <v>48913</v>
          </cell>
          <cell r="E291">
            <v>760198</v>
          </cell>
          <cell r="F291">
            <v>718464</v>
          </cell>
          <cell r="G291">
            <v>19601646.412169941</v>
          </cell>
        </row>
        <row r="293">
          <cell r="A293">
            <v>750</v>
          </cell>
          <cell r="B293">
            <v>13771971.951839998</v>
          </cell>
          <cell r="C293">
            <v>1447789.711609941</v>
          </cell>
          <cell r="D293">
            <v>48913</v>
          </cell>
          <cell r="E293">
            <v>723951</v>
          </cell>
          <cell r="F293">
            <v>718464</v>
          </cell>
          <cell r="G293">
            <v>15274161.663449941</v>
          </cell>
        </row>
        <row r="294">
          <cell r="A294">
            <v>7500</v>
          </cell>
          <cell r="B294">
            <v>2856.2887000000001</v>
          </cell>
          <cell r="C294">
            <v>520793.28899999999</v>
          </cell>
          <cell r="D294">
            <v>48913</v>
          </cell>
          <cell r="E294">
            <v>5487</v>
          </cell>
          <cell r="G294">
            <v>578049.57770000002</v>
          </cell>
        </row>
        <row r="295">
          <cell r="A295">
            <v>7501</v>
          </cell>
          <cell r="B295">
            <v>0</v>
          </cell>
          <cell r="C295">
            <v>26770.2</v>
          </cell>
          <cell r="D295">
            <v>0</v>
          </cell>
          <cell r="E295">
            <v>0</v>
          </cell>
          <cell r="G295">
            <v>26770.2</v>
          </cell>
        </row>
        <row r="296">
          <cell r="A296">
            <v>7502</v>
          </cell>
          <cell r="B296">
            <v>13149987.0701</v>
          </cell>
          <cell r="C296">
            <v>480930.77399999998</v>
          </cell>
          <cell r="D296">
            <v>0</v>
          </cell>
          <cell r="E296">
            <v>0</v>
          </cell>
          <cell r="G296">
            <v>13630917.8441</v>
          </cell>
        </row>
        <row r="297">
          <cell r="A297">
            <v>7503</v>
          </cell>
          <cell r="B297">
            <v>190941.26101999998</v>
          </cell>
          <cell r="C297">
            <v>318755.44860994106</v>
          </cell>
          <cell r="D297">
            <v>0</v>
          </cell>
          <cell r="E297">
            <v>0</v>
          </cell>
          <cell r="G297">
            <v>509696.70962994103</v>
          </cell>
        </row>
        <row r="298">
          <cell r="A298">
            <v>7504</v>
          </cell>
          <cell r="B298">
            <v>428187.33201999997</v>
          </cell>
          <cell r="C298">
            <v>100540</v>
          </cell>
          <cell r="D298">
            <v>0</v>
          </cell>
          <cell r="E298">
            <v>0</v>
          </cell>
          <cell r="G298">
            <v>528727.33201999997</v>
          </cell>
        </row>
        <row r="299">
          <cell r="A299">
            <v>7506</v>
          </cell>
          <cell r="B299">
            <v>0</v>
          </cell>
          <cell r="C299">
            <v>0</v>
          </cell>
          <cell r="D299">
            <v>0</v>
          </cell>
          <cell r="E299">
            <v>718464</v>
          </cell>
          <cell r="F299">
            <v>718464</v>
          </cell>
          <cell r="G299">
            <v>0</v>
          </cell>
        </row>
        <row r="300">
          <cell r="A300">
            <v>7505</v>
          </cell>
          <cell r="B300">
            <v>0</v>
          </cell>
          <cell r="C300">
            <v>0</v>
          </cell>
          <cell r="D300">
            <v>0</v>
          </cell>
          <cell r="E300">
            <v>0</v>
          </cell>
        </row>
        <row r="302">
          <cell r="A302">
            <v>751</v>
          </cell>
          <cell r="B302">
            <v>0</v>
          </cell>
          <cell r="C302">
            <v>536176.80000000005</v>
          </cell>
          <cell r="D302">
            <v>0</v>
          </cell>
          <cell r="E302">
            <v>36247</v>
          </cell>
          <cell r="F302">
            <v>0</v>
          </cell>
          <cell r="G302">
            <v>572423.80000000005</v>
          </cell>
        </row>
        <row r="303">
          <cell r="A303">
            <v>7510</v>
          </cell>
          <cell r="B303">
            <v>0</v>
          </cell>
          <cell r="C303">
            <v>178354</v>
          </cell>
          <cell r="G303" t="str">
            <v>…</v>
          </cell>
        </row>
        <row r="304">
          <cell r="A304">
            <v>7511</v>
          </cell>
          <cell r="B304">
            <v>0</v>
          </cell>
          <cell r="C304">
            <v>9895</v>
          </cell>
          <cell r="G304" t="str">
            <v>…</v>
          </cell>
        </row>
        <row r="305">
          <cell r="A305">
            <v>7512</v>
          </cell>
          <cell r="B305">
            <v>0</v>
          </cell>
          <cell r="C305">
            <v>347927.8</v>
          </cell>
          <cell r="G305" t="str">
            <v>…</v>
          </cell>
        </row>
        <row r="307">
          <cell r="A307">
            <v>752</v>
          </cell>
          <cell r="B307">
            <v>3755060.9487199998</v>
          </cell>
          <cell r="C307">
            <v>0</v>
          </cell>
          <cell r="D307">
            <v>0</v>
          </cell>
          <cell r="E307">
            <v>0</v>
          </cell>
          <cell r="F307">
            <v>0</v>
          </cell>
          <cell r="G307">
            <v>3755060.9487199998</v>
          </cell>
        </row>
        <row r="308">
          <cell r="A308">
            <v>7520</v>
          </cell>
          <cell r="B308">
            <v>3755060.9487199998</v>
          </cell>
          <cell r="C308">
            <v>0</v>
          </cell>
          <cell r="D308">
            <v>0</v>
          </cell>
          <cell r="E308">
            <v>0</v>
          </cell>
          <cell r="G308">
            <v>3755060.9487199998</v>
          </cell>
        </row>
        <row r="311">
          <cell r="A311" t="str">
            <v xml:space="preserve"> </v>
          </cell>
        </row>
        <row r="312">
          <cell r="B312">
            <v>12397944.897579998</v>
          </cell>
          <cell r="C312">
            <v>1681594.59</v>
          </cell>
          <cell r="D312">
            <v>0</v>
          </cell>
          <cell r="E312">
            <v>0</v>
          </cell>
          <cell r="F312">
            <v>0</v>
          </cell>
          <cell r="G312">
            <v>14079539.487579998</v>
          </cell>
        </row>
        <row r="314">
          <cell r="A314">
            <v>440</v>
          </cell>
          <cell r="B314">
            <v>5901901.5554299988</v>
          </cell>
          <cell r="C314">
            <v>1143233.5900000001</v>
          </cell>
          <cell r="D314">
            <v>0</v>
          </cell>
          <cell r="E314">
            <v>0</v>
          </cell>
          <cell r="F314">
            <v>0</v>
          </cell>
          <cell r="G314">
            <v>7045135.1454299986</v>
          </cell>
        </row>
        <row r="315">
          <cell r="A315">
            <v>4400</v>
          </cell>
          <cell r="B315">
            <v>4417.9119999999994</v>
          </cell>
          <cell r="C315">
            <v>88654</v>
          </cell>
          <cell r="D315">
            <v>0</v>
          </cell>
          <cell r="E315">
            <v>0</v>
          </cell>
          <cell r="G315">
            <v>93071.911999999997</v>
          </cell>
        </row>
        <row r="316">
          <cell r="A316">
            <v>4401</v>
          </cell>
          <cell r="B316">
            <v>0</v>
          </cell>
          <cell r="C316">
            <v>4343.59</v>
          </cell>
          <cell r="D316">
            <v>0</v>
          </cell>
          <cell r="E316">
            <v>0</v>
          </cell>
          <cell r="G316">
            <v>4343.59</v>
          </cell>
        </row>
        <row r="317">
          <cell r="A317">
            <v>4402</v>
          </cell>
          <cell r="B317">
            <v>0</v>
          </cell>
          <cell r="C317">
            <v>55345</v>
          </cell>
          <cell r="D317">
            <v>0</v>
          </cell>
          <cell r="E317">
            <v>0</v>
          </cell>
          <cell r="G317">
            <v>55345</v>
          </cell>
        </row>
        <row r="318">
          <cell r="A318">
            <v>4403</v>
          </cell>
          <cell r="B318">
            <v>0</v>
          </cell>
          <cell r="C318">
            <v>573259</v>
          </cell>
          <cell r="D318">
            <v>0</v>
          </cell>
          <cell r="E318">
            <v>0</v>
          </cell>
          <cell r="G318">
            <v>573259</v>
          </cell>
        </row>
        <row r="319">
          <cell r="A319">
            <v>4404</v>
          </cell>
          <cell r="B319">
            <v>5897483.6434299992</v>
          </cell>
          <cell r="C319">
            <v>256568</v>
          </cell>
          <cell r="D319">
            <v>0</v>
          </cell>
          <cell r="E319">
            <v>0</v>
          </cell>
          <cell r="G319">
            <v>6154051.6434299992</v>
          </cell>
        </row>
        <row r="320">
          <cell r="A320">
            <v>4405</v>
          </cell>
          <cell r="B320">
            <v>0</v>
          </cell>
          <cell r="C320">
            <v>165064</v>
          </cell>
          <cell r="D320">
            <v>0</v>
          </cell>
          <cell r="E320">
            <v>0</v>
          </cell>
          <cell r="F320">
            <v>0</v>
          </cell>
          <cell r="G320">
            <v>165064</v>
          </cell>
        </row>
        <row r="321">
          <cell r="A321">
            <v>4406</v>
          </cell>
          <cell r="B321">
            <v>0</v>
          </cell>
          <cell r="C321">
            <v>0</v>
          </cell>
          <cell r="D321">
            <v>0</v>
          </cell>
          <cell r="E321">
            <v>0</v>
          </cell>
        </row>
        <row r="323">
          <cell r="A323">
            <v>441</v>
          </cell>
          <cell r="B323">
            <v>1487033.39683</v>
          </cell>
          <cell r="C323">
            <v>538361</v>
          </cell>
          <cell r="D323">
            <v>0</v>
          </cell>
          <cell r="E323">
            <v>0</v>
          </cell>
          <cell r="F323">
            <v>0</v>
          </cell>
          <cell r="G323">
            <v>2025394.39683</v>
          </cell>
        </row>
        <row r="324">
          <cell r="A324">
            <v>4410</v>
          </cell>
          <cell r="B324">
            <v>805026.51249999995</v>
          </cell>
          <cell r="C324">
            <v>154431</v>
          </cell>
          <cell r="D324">
            <v>0</v>
          </cell>
          <cell r="E324">
            <v>0</v>
          </cell>
          <cell r="G324">
            <v>959457.51249999995</v>
          </cell>
        </row>
        <row r="325">
          <cell r="A325">
            <v>4411</v>
          </cell>
          <cell r="B325">
            <v>0</v>
          </cell>
          <cell r="C325">
            <v>5380</v>
          </cell>
          <cell r="D325">
            <v>0</v>
          </cell>
          <cell r="E325">
            <v>0</v>
          </cell>
          <cell r="G325">
            <v>5380</v>
          </cell>
        </row>
        <row r="326">
          <cell r="A326">
            <v>4412</v>
          </cell>
          <cell r="B326">
            <v>0</v>
          </cell>
          <cell r="C326">
            <v>361323</v>
          </cell>
          <cell r="D326">
            <v>0</v>
          </cell>
          <cell r="E326">
            <v>0</v>
          </cell>
          <cell r="G326">
            <v>361323</v>
          </cell>
        </row>
        <row r="327">
          <cell r="A327">
            <v>4413</v>
          </cell>
          <cell r="B327">
            <v>0</v>
          </cell>
          <cell r="C327">
            <v>17227</v>
          </cell>
          <cell r="D327">
            <v>0</v>
          </cell>
          <cell r="E327">
            <v>0</v>
          </cell>
          <cell r="G327">
            <v>17227</v>
          </cell>
        </row>
        <row r="328">
          <cell r="A328">
            <v>4414</v>
          </cell>
          <cell r="B328">
            <v>257075.88433</v>
          </cell>
          <cell r="C328">
            <v>0</v>
          </cell>
          <cell r="D328">
            <v>0</v>
          </cell>
          <cell r="E328">
            <v>0</v>
          </cell>
          <cell r="G328">
            <v>257075.88433</v>
          </cell>
        </row>
        <row r="329">
          <cell r="A329">
            <v>4415</v>
          </cell>
          <cell r="B329">
            <v>424931</v>
          </cell>
          <cell r="C329">
            <v>0</v>
          </cell>
          <cell r="D329">
            <v>0</v>
          </cell>
          <cell r="E329">
            <v>0</v>
          </cell>
          <cell r="G329">
            <v>424931</v>
          </cell>
        </row>
        <row r="331">
          <cell r="A331">
            <v>442</v>
          </cell>
          <cell r="B331">
            <v>5009009.9453199999</v>
          </cell>
          <cell r="C331">
            <v>0</v>
          </cell>
          <cell r="D331">
            <v>0</v>
          </cell>
          <cell r="E331">
            <v>0</v>
          </cell>
          <cell r="F331">
            <v>0</v>
          </cell>
          <cell r="G331">
            <v>5009009.9453199999</v>
          </cell>
        </row>
        <row r="332">
          <cell r="A332">
            <v>4420</v>
          </cell>
          <cell r="B332">
            <v>976334.08</v>
          </cell>
          <cell r="C332">
            <v>0</v>
          </cell>
          <cell r="D332">
            <v>0</v>
          </cell>
          <cell r="E332">
            <v>0</v>
          </cell>
          <cell r="G332">
            <v>976334.08</v>
          </cell>
        </row>
        <row r="333">
          <cell r="A333">
            <v>4421</v>
          </cell>
          <cell r="B333">
            <v>3532675.8653200003</v>
          </cell>
          <cell r="C333">
            <v>0</v>
          </cell>
          <cell r="D333">
            <v>0</v>
          </cell>
          <cell r="E333">
            <v>0</v>
          </cell>
          <cell r="G333">
            <v>3532675.8653200003</v>
          </cell>
        </row>
        <row r="334">
          <cell r="A334">
            <v>4422</v>
          </cell>
          <cell r="B334">
            <v>500000</v>
          </cell>
          <cell r="C334">
            <v>0</v>
          </cell>
          <cell r="D334">
            <v>0</v>
          </cell>
          <cell r="E334">
            <v>0</v>
          </cell>
          <cell r="G334">
            <v>500000</v>
          </cell>
        </row>
        <row r="335">
          <cell r="D335" t="str">
            <v xml:space="preserve"> </v>
          </cell>
          <cell r="E335" t="str">
            <v xml:space="preserve"> </v>
          </cell>
        </row>
        <row r="337">
          <cell r="A337" t="str">
            <v xml:space="preserve"> </v>
          </cell>
          <cell r="B337">
            <v>5129088.0029800013</v>
          </cell>
          <cell r="C337">
            <v>302371.92160994117</v>
          </cell>
          <cell r="D337">
            <v>48913</v>
          </cell>
          <cell r="E337">
            <v>760198</v>
          </cell>
          <cell r="F337">
            <v>718464</v>
          </cell>
          <cell r="G337">
            <v>5522106.9245899431</v>
          </cell>
        </row>
        <row r="338">
          <cell r="G338" t="str">
            <v xml:space="preserve"> </v>
          </cell>
        </row>
        <row r="339">
          <cell r="G339" t="str">
            <v xml:space="preserve"> </v>
          </cell>
        </row>
        <row r="342">
          <cell r="A342" t="str">
            <v xml:space="preserve"> </v>
          </cell>
          <cell r="B342">
            <v>-32256864.391230099</v>
          </cell>
          <cell r="C342">
            <v>2433737.5900453655</v>
          </cell>
          <cell r="D342">
            <v>-14252015</v>
          </cell>
          <cell r="E342">
            <v>-2143594</v>
          </cell>
          <cell r="F342">
            <v>718463.96100002527</v>
          </cell>
          <cell r="G342">
            <v>-46937199.762184784</v>
          </cell>
        </row>
        <row r="343">
          <cell r="G343">
            <v>-46937199.762184754</v>
          </cell>
        </row>
        <row r="344">
          <cell r="G344" t="str">
            <v xml:space="preserve"> </v>
          </cell>
        </row>
        <row r="348">
          <cell r="B348" t="str">
            <v xml:space="preserve"> </v>
          </cell>
          <cell r="C348" t="str">
            <v xml:space="preserve"> </v>
          </cell>
          <cell r="D348" t="str">
            <v xml:space="preserve"> </v>
          </cell>
          <cell r="E348" t="str">
            <v xml:space="preserve"> </v>
          </cell>
        </row>
        <row r="351">
          <cell r="A351" t="str">
            <v>C.    R A Č U N    F I N A N C I R A N J A</v>
          </cell>
          <cell r="G351" t="str">
            <v xml:space="preserve"> </v>
          </cell>
        </row>
        <row r="352">
          <cell r="A352" t="str">
            <v>C.    GENERAL GOVERNMENT  F I N A N C I N G</v>
          </cell>
        </row>
        <row r="354">
          <cell r="A354" t="str">
            <v xml:space="preserve"> </v>
          </cell>
          <cell r="F354" t="str">
            <v>- V TISOČIH TOLARJEV</v>
          </cell>
        </row>
        <row r="355">
          <cell r="A355" t="str">
            <v xml:space="preserve"> </v>
          </cell>
        </row>
        <row r="356">
          <cell r="B356" t="str">
            <v>OCENE  REALIZACIJE ZA  LETO    2 0 0 0</v>
          </cell>
        </row>
        <row r="357">
          <cell r="A357" t="str">
            <v xml:space="preserve"> </v>
          </cell>
          <cell r="B357" t="str">
            <v xml:space="preserve"> </v>
          </cell>
          <cell r="C357" t="str">
            <v xml:space="preserve"> </v>
          </cell>
          <cell r="D357" t="str">
            <v xml:space="preserve"> </v>
          </cell>
          <cell r="E357" t="str">
            <v xml:space="preserve"> </v>
          </cell>
          <cell r="F357" t="str">
            <v>TRANSFERNI</v>
          </cell>
          <cell r="G357" t="str">
            <v>KONSOLIDIRANA</v>
          </cell>
        </row>
        <row r="358">
          <cell r="A358" t="str">
            <v>KONTO</v>
          </cell>
          <cell r="B358" t="str">
            <v>DRŽAVNI</v>
          </cell>
          <cell r="C358" t="str">
            <v>PRORAČUNI</v>
          </cell>
          <cell r="D358" t="str">
            <v>Z P I Z</v>
          </cell>
          <cell r="E358" t="str">
            <v>Z Z Z S</v>
          </cell>
          <cell r="F358" t="str">
            <v>TOKOVI</v>
          </cell>
          <cell r="G358" t="str">
            <v>GLOBALNA</v>
          </cell>
        </row>
        <row r="359">
          <cell r="A359" t="str">
            <v xml:space="preserve"> </v>
          </cell>
          <cell r="B359" t="str">
            <v>PRORAČUN</v>
          </cell>
          <cell r="C359" t="str">
            <v>OBČIN</v>
          </cell>
          <cell r="F359" t="str">
            <v xml:space="preserve">(SE </v>
          </cell>
          <cell r="G359" t="str">
            <v>BILANCA</v>
          </cell>
        </row>
        <row r="360">
          <cell r="F360" t="str">
            <v>KONSOLIDIRAJO)</v>
          </cell>
          <cell r="G360" t="str">
            <v>1 9 9 9</v>
          </cell>
        </row>
        <row r="361">
          <cell r="A361" t="str">
            <v xml:space="preserve"> </v>
          </cell>
          <cell r="B361" t="str">
            <v>(1)</v>
          </cell>
          <cell r="C361" t="str">
            <v>(2)</v>
          </cell>
          <cell r="D361" t="str">
            <v>(3)</v>
          </cell>
          <cell r="E361" t="str">
            <v>(3)</v>
          </cell>
          <cell r="F361" t="str">
            <v>(5)</v>
          </cell>
          <cell r="G361" t="str">
            <v>(6=1+2+3+4-5)</v>
          </cell>
        </row>
        <row r="362">
          <cell r="A362" t="str">
            <v xml:space="preserve"> </v>
          </cell>
          <cell r="B362">
            <v>164314949.47442999</v>
          </cell>
          <cell r="C362">
            <v>1604900</v>
          </cell>
          <cell r="D362">
            <v>23239000</v>
          </cell>
          <cell r="E362">
            <v>0</v>
          </cell>
          <cell r="F362">
            <v>0</v>
          </cell>
          <cell r="G362">
            <v>189158849.47442999</v>
          </cell>
        </row>
        <row r="363">
          <cell r="G363" t="str">
            <v xml:space="preserve"> </v>
          </cell>
        </row>
        <row r="364">
          <cell r="A364">
            <v>500</v>
          </cell>
          <cell r="B364">
            <v>80007169.862499997</v>
          </cell>
          <cell r="C364">
            <v>1604900</v>
          </cell>
          <cell r="D364">
            <v>23239000</v>
          </cell>
          <cell r="E364">
            <v>0</v>
          </cell>
          <cell r="G364">
            <v>104851069.8625</v>
          </cell>
        </row>
        <row r="366">
          <cell r="A366">
            <v>5000</v>
          </cell>
          <cell r="B366">
            <v>0</v>
          </cell>
          <cell r="C366">
            <v>0</v>
          </cell>
          <cell r="D366">
            <v>0</v>
          </cell>
          <cell r="E366">
            <v>0</v>
          </cell>
          <cell r="G366">
            <v>0</v>
          </cell>
        </row>
        <row r="367">
          <cell r="A367">
            <v>5001</v>
          </cell>
          <cell r="B367">
            <v>14947770.170030002</v>
          </cell>
          <cell r="C367">
            <v>1037366</v>
          </cell>
          <cell r="D367">
            <v>23239000</v>
          </cell>
          <cell r="E367">
            <v>0</v>
          </cell>
          <cell r="G367">
            <v>39224136.170029998</v>
          </cell>
        </row>
        <row r="368">
          <cell r="A368">
            <v>5002</v>
          </cell>
          <cell r="B368">
            <v>0</v>
          </cell>
          <cell r="C368">
            <v>36000</v>
          </cell>
          <cell r="D368">
            <v>0</v>
          </cell>
          <cell r="E368">
            <v>0</v>
          </cell>
          <cell r="G368">
            <v>36000</v>
          </cell>
        </row>
        <row r="369">
          <cell r="A369">
            <v>5003</v>
          </cell>
          <cell r="B369">
            <v>0</v>
          </cell>
          <cell r="C369">
            <v>531534</v>
          </cell>
          <cell r="D369">
            <v>0</v>
          </cell>
          <cell r="E369">
            <v>0</v>
          </cell>
          <cell r="G369">
            <v>531534</v>
          </cell>
        </row>
        <row r="370">
          <cell r="A370">
            <v>500301</v>
          </cell>
          <cell r="B370">
            <v>0</v>
          </cell>
          <cell r="C370">
            <v>0</v>
          </cell>
          <cell r="D370">
            <v>0</v>
          </cell>
          <cell r="E370">
            <v>0</v>
          </cell>
          <cell r="G370">
            <v>0</v>
          </cell>
        </row>
        <row r="371">
          <cell r="A371">
            <v>5004</v>
          </cell>
          <cell r="B371">
            <v>65059399.692469999</v>
          </cell>
          <cell r="C371">
            <v>0</v>
          </cell>
          <cell r="D371">
            <v>0</v>
          </cell>
          <cell r="E371">
            <v>0</v>
          </cell>
          <cell r="G371">
            <v>65059399.692469999</v>
          </cell>
        </row>
        <row r="372">
          <cell r="G372" t="str">
            <v xml:space="preserve"> </v>
          </cell>
        </row>
        <row r="373">
          <cell r="A373">
            <v>501</v>
          </cell>
          <cell r="B373">
            <v>84307779.611929998</v>
          </cell>
          <cell r="C373">
            <v>0</v>
          </cell>
          <cell r="D373">
            <v>0</v>
          </cell>
          <cell r="E373">
            <v>0</v>
          </cell>
          <cell r="G373">
            <v>84307779.611929998</v>
          </cell>
        </row>
        <row r="375">
          <cell r="A375">
            <v>5010</v>
          </cell>
          <cell r="B375">
            <v>3351980.6119299997</v>
          </cell>
          <cell r="C375">
            <v>0</v>
          </cell>
          <cell r="D375">
            <v>0</v>
          </cell>
          <cell r="E375">
            <v>0</v>
          </cell>
          <cell r="G375">
            <v>3351980.6119299997</v>
          </cell>
        </row>
        <row r="376">
          <cell r="A376">
            <v>5011</v>
          </cell>
          <cell r="B376">
            <v>402559</v>
          </cell>
          <cell r="C376">
            <v>0</v>
          </cell>
          <cell r="D376">
            <v>0</v>
          </cell>
          <cell r="E376">
            <v>0</v>
          </cell>
          <cell r="G376">
            <v>402559</v>
          </cell>
        </row>
        <row r="377">
          <cell r="A377">
            <v>5012</v>
          </cell>
          <cell r="B377">
            <v>0</v>
          </cell>
          <cell r="C377">
            <v>0</v>
          </cell>
          <cell r="D377">
            <v>0</v>
          </cell>
          <cell r="E377">
            <v>0</v>
          </cell>
          <cell r="G377">
            <v>0</v>
          </cell>
        </row>
        <row r="378">
          <cell r="A378">
            <v>5013</v>
          </cell>
          <cell r="B378">
            <v>0</v>
          </cell>
          <cell r="C378">
            <v>0</v>
          </cell>
          <cell r="D378">
            <v>0</v>
          </cell>
          <cell r="E378">
            <v>0</v>
          </cell>
          <cell r="G378">
            <v>0</v>
          </cell>
        </row>
        <row r="379">
          <cell r="A379">
            <v>5014</v>
          </cell>
          <cell r="B379">
            <v>80553240</v>
          </cell>
          <cell r="C379">
            <v>0</v>
          </cell>
          <cell r="D379">
            <v>0</v>
          </cell>
          <cell r="E379">
            <v>0</v>
          </cell>
          <cell r="G379">
            <v>80553240</v>
          </cell>
        </row>
        <row r="381">
          <cell r="A381" t="str">
            <v xml:space="preserve"> </v>
          </cell>
        </row>
        <row r="382">
          <cell r="A382" t="str">
            <v xml:space="preserve"> </v>
          </cell>
          <cell r="B382">
            <v>120606868.54439999</v>
          </cell>
          <cell r="C382">
            <v>3755735.6783083309</v>
          </cell>
          <cell r="D382">
            <v>9800000</v>
          </cell>
          <cell r="E382">
            <v>0</v>
          </cell>
          <cell r="F382">
            <v>718464</v>
          </cell>
          <cell r="G382">
            <v>131393927.86526833</v>
          </cell>
        </row>
        <row r="383">
          <cell r="G383" t="str">
            <v xml:space="preserve"> </v>
          </cell>
        </row>
        <row r="384">
          <cell r="A384">
            <v>550</v>
          </cell>
          <cell r="B384">
            <v>106146218.57404</v>
          </cell>
          <cell r="C384">
            <v>3755735.6783083309</v>
          </cell>
          <cell r="D384">
            <v>9800000</v>
          </cell>
          <cell r="E384">
            <v>0</v>
          </cell>
          <cell r="F384">
            <v>718464</v>
          </cell>
          <cell r="G384">
            <v>118983490.25234833</v>
          </cell>
        </row>
        <row r="386">
          <cell r="A386">
            <v>5500</v>
          </cell>
          <cell r="B386">
            <v>0</v>
          </cell>
          <cell r="C386">
            <v>0</v>
          </cell>
          <cell r="D386">
            <v>0</v>
          </cell>
          <cell r="E386">
            <v>0</v>
          </cell>
          <cell r="G386">
            <v>0</v>
          </cell>
        </row>
        <row r="387">
          <cell r="A387">
            <v>5501</v>
          </cell>
          <cell r="B387">
            <v>22116318.402209997</v>
          </cell>
          <cell r="C387">
            <v>1234621.9665166084</v>
          </cell>
          <cell r="D387">
            <v>6100000</v>
          </cell>
          <cell r="E387">
            <v>0</v>
          </cell>
          <cell r="G387">
            <v>29450940.368726604</v>
          </cell>
        </row>
        <row r="388">
          <cell r="A388">
            <v>5502</v>
          </cell>
          <cell r="B388">
            <v>0</v>
          </cell>
          <cell r="C388">
            <v>1579577</v>
          </cell>
          <cell r="D388">
            <v>0</v>
          </cell>
          <cell r="E388">
            <v>0</v>
          </cell>
          <cell r="G388">
            <v>1579577</v>
          </cell>
        </row>
        <row r="389">
          <cell r="A389">
            <v>5503</v>
          </cell>
          <cell r="B389">
            <v>0</v>
          </cell>
          <cell r="C389">
            <v>682577.71179172269</v>
          </cell>
          <cell r="D389">
            <v>3700000</v>
          </cell>
          <cell r="E389">
            <v>0</v>
          </cell>
          <cell r="G389">
            <v>4382577.711791723</v>
          </cell>
        </row>
        <row r="390">
          <cell r="A390">
            <v>5503</v>
          </cell>
        </row>
        <row r="391">
          <cell r="A391">
            <v>5505</v>
          </cell>
          <cell r="B391">
            <v>718464</v>
          </cell>
          <cell r="C391">
            <v>0</v>
          </cell>
          <cell r="D391">
            <v>0</v>
          </cell>
          <cell r="E391">
            <v>0</v>
          </cell>
          <cell r="F391">
            <v>718464</v>
          </cell>
          <cell r="G391">
            <v>0</v>
          </cell>
        </row>
        <row r="392">
          <cell r="A392">
            <v>5504</v>
          </cell>
          <cell r="B392">
            <v>83311436.171829998</v>
          </cell>
          <cell r="C392">
            <v>258959</v>
          </cell>
          <cell r="D392">
            <v>0</v>
          </cell>
          <cell r="E392">
            <v>0</v>
          </cell>
          <cell r="G392">
            <v>83570395.171829998</v>
          </cell>
        </row>
        <row r="394">
          <cell r="A394">
            <v>551</v>
          </cell>
          <cell r="B394">
            <v>14460649.970359998</v>
          </cell>
          <cell r="C394">
            <v>0</v>
          </cell>
          <cell r="D394">
            <v>0</v>
          </cell>
          <cell r="E394">
            <v>0</v>
          </cell>
          <cell r="F394">
            <v>0</v>
          </cell>
          <cell r="G394">
            <v>12410437.612919997</v>
          </cell>
        </row>
        <row r="396">
          <cell r="A396">
            <v>5510</v>
          </cell>
          <cell r="B396">
            <v>9675318.1717199981</v>
          </cell>
          <cell r="C396">
            <v>0</v>
          </cell>
          <cell r="D396">
            <v>0</v>
          </cell>
          <cell r="E396">
            <v>0</v>
          </cell>
          <cell r="G396">
            <v>9675318.1717199981</v>
          </cell>
        </row>
        <row r="397">
          <cell r="A397">
            <v>5511</v>
          </cell>
          <cell r="B397">
            <v>2602760.0715899998</v>
          </cell>
          <cell r="C397">
            <v>0</v>
          </cell>
          <cell r="D397">
            <v>0</v>
          </cell>
          <cell r="E397">
            <v>0</v>
          </cell>
          <cell r="G397">
            <v>2602760.0715899998</v>
          </cell>
        </row>
        <row r="398">
          <cell r="A398">
            <v>5512</v>
          </cell>
          <cell r="B398">
            <v>132359.36960999999</v>
          </cell>
          <cell r="C398">
            <v>0</v>
          </cell>
          <cell r="D398">
            <v>0</v>
          </cell>
          <cell r="E398">
            <v>0</v>
          </cell>
          <cell r="G398">
            <v>132359.36960999999</v>
          </cell>
        </row>
        <row r="399">
          <cell r="A399">
            <v>5513</v>
          </cell>
          <cell r="B399">
            <v>0</v>
          </cell>
          <cell r="C399">
            <v>0</v>
          </cell>
          <cell r="D399">
            <v>0</v>
          </cell>
          <cell r="E399">
            <v>0</v>
          </cell>
          <cell r="G399">
            <v>0</v>
          </cell>
        </row>
        <row r="400">
          <cell r="A400">
            <v>5514</v>
          </cell>
          <cell r="B400">
            <v>2050212.3574399999</v>
          </cell>
          <cell r="C400">
            <v>0</v>
          </cell>
          <cell r="D400">
            <v>0</v>
          </cell>
          <cell r="E400">
            <v>0</v>
          </cell>
        </row>
        <row r="402">
          <cell r="A402" t="str">
            <v xml:space="preserve"> </v>
          </cell>
          <cell r="G402" t="str">
            <v xml:space="preserve"> </v>
          </cell>
        </row>
        <row r="403">
          <cell r="B403">
            <v>11451216.538799897</v>
          </cell>
          <cell r="C403">
            <v>282901.91173703549</v>
          </cell>
          <cell r="D403">
            <v>-813015</v>
          </cell>
          <cell r="E403">
            <v>-2143594</v>
          </cell>
          <cell r="F403">
            <v>-3.8999974727630615E-2</v>
          </cell>
          <cell r="G403">
            <v>10827721.846976951</v>
          </cell>
        </row>
        <row r="404">
          <cell r="A404" t="str">
            <v xml:space="preserve"> </v>
          </cell>
          <cell r="B404">
            <v>37385952.3942101</v>
          </cell>
          <cell r="C404">
            <v>-2131365.6684354255</v>
          </cell>
          <cell r="D404">
            <v>14300928</v>
          </cell>
          <cell r="E404">
            <v>2903792</v>
          </cell>
          <cell r="F404">
            <v>3.8999974727630615E-2</v>
          </cell>
          <cell r="G404">
            <v>52459306.686774641</v>
          </cell>
        </row>
        <row r="405">
          <cell r="G405" t="str">
            <v xml:space="preserve"> </v>
          </cell>
        </row>
        <row r="406">
          <cell r="B406" t="str">
            <v xml:space="preserve"> </v>
          </cell>
          <cell r="C406" t="str">
            <v xml:space="preserve"> </v>
          </cell>
          <cell r="G406" t="str">
            <v xml:space="preserve"> </v>
          </cell>
        </row>
      </sheetData>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cell r="C11" t="str">
            <v>Mar90</v>
          </cell>
        </row>
        <row r="12">
          <cell r="B12" t="str">
            <v>+</v>
          </cell>
        </row>
        <row r="13">
          <cell r="B13" t="str">
            <v>+</v>
          </cell>
        </row>
        <row r="14">
          <cell r="B14" t="str">
            <v>+</v>
          </cell>
          <cell r="C14" t="str">
            <v>Jun</v>
          </cell>
        </row>
        <row r="15">
          <cell r="B15" t="str">
            <v>+</v>
          </cell>
        </row>
        <row r="16">
          <cell r="B16" t="str">
            <v>+</v>
          </cell>
        </row>
        <row r="17">
          <cell r="B17" t="str">
            <v>+</v>
          </cell>
          <cell r="C17" t="str">
            <v>Sep</v>
          </cell>
        </row>
        <row r="18">
          <cell r="B18" t="str">
            <v>+</v>
          </cell>
        </row>
        <row r="19">
          <cell r="B19" t="str">
            <v>+</v>
          </cell>
        </row>
        <row r="20">
          <cell r="B20" t="str">
            <v>+</v>
          </cell>
          <cell r="C20" t="str">
            <v>Dec</v>
          </cell>
        </row>
        <row r="21">
          <cell r="B21" t="str">
            <v>+</v>
          </cell>
        </row>
        <row r="22">
          <cell r="B22" t="str">
            <v>+</v>
          </cell>
        </row>
        <row r="23">
          <cell r="B23" t="str">
            <v>+</v>
          </cell>
          <cell r="C23" t="str">
            <v>Mar91</v>
          </cell>
        </row>
        <row r="24">
          <cell r="B24" t="str">
            <v>+</v>
          </cell>
        </row>
        <row r="25">
          <cell r="B25" t="str">
            <v>+</v>
          </cell>
        </row>
        <row r="26">
          <cell r="B26" t="str">
            <v>+</v>
          </cell>
          <cell r="C26" t="str">
            <v>Jun</v>
          </cell>
        </row>
        <row r="27">
          <cell r="B27" t="str">
            <v>+</v>
          </cell>
        </row>
        <row r="28">
          <cell r="B28" t="str">
            <v>+</v>
          </cell>
        </row>
        <row r="29">
          <cell r="B29" t="str">
            <v>+</v>
          </cell>
          <cell r="C29" t="str">
            <v>Sep</v>
          </cell>
        </row>
        <row r="30">
          <cell r="B30" t="str">
            <v>+</v>
          </cell>
        </row>
        <row r="31">
          <cell r="B31" t="str">
            <v>+</v>
          </cell>
        </row>
        <row r="32">
          <cell r="B32" t="str">
            <v>+</v>
          </cell>
          <cell r="C32" t="str">
            <v>Dec</v>
          </cell>
        </row>
        <row r="33">
          <cell r="B33" t="str">
            <v>+</v>
          </cell>
        </row>
        <row r="34">
          <cell r="B34" t="str">
            <v>+</v>
          </cell>
        </row>
        <row r="35">
          <cell r="B35" t="str">
            <v>+</v>
          </cell>
          <cell r="C35" t="str">
            <v>Mar92</v>
          </cell>
        </row>
        <row r="36">
          <cell r="B36" t="str">
            <v>+</v>
          </cell>
        </row>
        <row r="37">
          <cell r="B37" t="str">
            <v>+</v>
          </cell>
        </row>
        <row r="38">
          <cell r="B38" t="str">
            <v>+</v>
          </cell>
          <cell r="C38" t="str">
            <v>Jun</v>
          </cell>
        </row>
        <row r="39">
          <cell r="B39" t="str">
            <v>+</v>
          </cell>
        </row>
        <row r="40">
          <cell r="B40" t="str">
            <v>+</v>
          </cell>
        </row>
        <row r="41">
          <cell r="B41" t="str">
            <v>+</v>
          </cell>
          <cell r="C41" t="str">
            <v>Sep</v>
          </cell>
        </row>
        <row r="42">
          <cell r="B42" t="str">
            <v>+</v>
          </cell>
        </row>
        <row r="43">
          <cell r="B43" t="str">
            <v>+</v>
          </cell>
        </row>
        <row r="44">
          <cell r="B44" t="str">
            <v>+</v>
          </cell>
          <cell r="C44" t="str">
            <v>Dec</v>
          </cell>
        </row>
        <row r="45">
          <cell r="B45" t="str">
            <v>+</v>
          </cell>
        </row>
        <row r="46">
          <cell r="B46" t="str">
            <v>+</v>
          </cell>
        </row>
        <row r="47">
          <cell r="B47" t="str">
            <v>+</v>
          </cell>
          <cell r="C47" t="str">
            <v>Mar93</v>
          </cell>
        </row>
        <row r="48">
          <cell r="B48" t="str">
            <v>+</v>
          </cell>
        </row>
        <row r="49">
          <cell r="B49" t="str">
            <v>+</v>
          </cell>
        </row>
        <row r="50">
          <cell r="B50" t="str">
            <v>+</v>
          </cell>
          <cell r="C50" t="str">
            <v>Jun</v>
          </cell>
        </row>
        <row r="51">
          <cell r="B51" t="str">
            <v>+</v>
          </cell>
        </row>
        <row r="52">
          <cell r="B52" t="str">
            <v>+</v>
          </cell>
        </row>
        <row r="53">
          <cell r="B53" t="str">
            <v>+</v>
          </cell>
          <cell r="C53" t="str">
            <v>Sep</v>
          </cell>
        </row>
        <row r="54">
          <cell r="B54" t="str">
            <v>+</v>
          </cell>
        </row>
        <row r="55">
          <cell r="B55" t="str">
            <v>+</v>
          </cell>
        </row>
        <row r="56">
          <cell r="B56" t="str">
            <v>+</v>
          </cell>
          <cell r="C56" t="str">
            <v>Dec</v>
          </cell>
        </row>
        <row r="57">
          <cell r="B57" t="str">
            <v>+</v>
          </cell>
        </row>
        <row r="58">
          <cell r="B58" t="str">
            <v>+</v>
          </cell>
        </row>
        <row r="59">
          <cell r="B59" t="str">
            <v>+</v>
          </cell>
          <cell r="C59" t="str">
            <v>Mar94</v>
          </cell>
        </row>
        <row r="60">
          <cell r="B60" t="str">
            <v>+</v>
          </cell>
        </row>
        <row r="61">
          <cell r="B61" t="str">
            <v>+</v>
          </cell>
        </row>
        <row r="62">
          <cell r="B62" t="str">
            <v>+</v>
          </cell>
          <cell r="C62" t="str">
            <v>Jun</v>
          </cell>
        </row>
        <row r="63">
          <cell r="B63" t="str">
            <v>+</v>
          </cell>
        </row>
        <row r="64">
          <cell r="B64" t="str">
            <v>+</v>
          </cell>
        </row>
        <row r="65">
          <cell r="B65" t="str">
            <v>+</v>
          </cell>
          <cell r="C65" t="str">
            <v>Sep</v>
          </cell>
        </row>
        <row r="66">
          <cell r="B66" t="str">
            <v>+</v>
          </cell>
        </row>
        <row r="67">
          <cell r="B67" t="str">
            <v>+</v>
          </cell>
        </row>
        <row r="68">
          <cell r="B68" t="str">
            <v>+</v>
          </cell>
          <cell r="C68" t="str">
            <v>Dec</v>
          </cell>
        </row>
        <row r="69">
          <cell r="B69" t="str">
            <v>+</v>
          </cell>
        </row>
        <row r="70">
          <cell r="B70" t="str">
            <v>+</v>
          </cell>
        </row>
        <row r="71">
          <cell r="B71" t="str">
            <v>+</v>
          </cell>
          <cell r="C71" t="str">
            <v>Mar95</v>
          </cell>
        </row>
        <row r="72">
          <cell r="B72" t="str">
            <v>+</v>
          </cell>
        </row>
        <row r="73">
          <cell r="B73" t="str">
            <v>+</v>
          </cell>
        </row>
        <row r="74">
          <cell r="B74" t="str">
            <v>+</v>
          </cell>
          <cell r="C74" t="str">
            <v>Jun</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0">
          <cell r="BK140">
            <v>90.145299612313636</v>
          </cell>
          <cell r="BN140">
            <v>112.36460206325194</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Y207">
            <v>57.637037001166128</v>
          </cell>
          <cell r="AZ207">
            <v>0.51348097145076543</v>
          </cell>
          <cell r="BB207">
            <v>129.04483366657445</v>
          </cell>
          <cell r="BR207">
            <v>108.43120270275897</v>
          </cell>
        </row>
        <row r="208">
          <cell r="B208" t="str">
            <v>+</v>
          </cell>
          <cell r="AY208">
            <v>57.364944804937565</v>
          </cell>
          <cell r="AZ208">
            <v>0.50145143880579912</v>
          </cell>
          <cell r="BB208">
            <v>129.4242727774234</v>
          </cell>
          <cell r="BR208">
            <v>111.89946758639846</v>
          </cell>
        </row>
        <row r="209">
          <cell r="B209" t="str">
            <v>+</v>
          </cell>
          <cell r="AY209">
            <v>57.418668150083597</v>
          </cell>
          <cell r="AZ209">
            <v>0.47119476502599783</v>
          </cell>
          <cell r="BB209">
            <v>131.11893325059657</v>
          </cell>
          <cell r="BR209">
            <v>111.98683846709983</v>
          </cell>
        </row>
        <row r="210">
          <cell r="B210" t="str">
            <v>+</v>
          </cell>
          <cell r="AY210">
            <v>57.217147304037255</v>
          </cell>
          <cell r="AZ210">
            <v>0.46201037289063729</v>
          </cell>
          <cell r="BB210">
            <v>132.03606809057149</v>
          </cell>
          <cell r="BR210">
            <v>113.10657987465447</v>
          </cell>
        </row>
        <row r="211">
          <cell r="B211" t="str">
            <v>+</v>
          </cell>
          <cell r="BB211">
            <v>132.42813896018779</v>
          </cell>
          <cell r="BR211">
            <v>115.24376319109841</v>
          </cell>
        </row>
        <row r="212">
          <cell r="B212" t="str">
            <v>+</v>
          </cell>
          <cell r="BB212">
            <v>133.55623384377358</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
      <sheetName val="External Sustainability-Arg"/>
      <sheetName val="ExtSust-Arg"/>
      <sheetName val="ControlSheet"/>
      <sheetName val="PanelChart"/>
      <sheetName val="Chartdata"/>
      <sheetName val="B3_CAB"/>
      <sheetName val="B4_Combined"/>
      <sheetName val="B5_Depreciation"/>
      <sheetName val="150dp"/>
      <sheetName val="RED47"/>
      <sheetName val="Table3"/>
      <sheetName val="Rank"/>
      <sheetName val="Commercial Banks"/>
      <sheetName val="T7"/>
    </sheetNames>
    <sheetDataSet>
      <sheetData sheetId="0" refreshError="1"/>
      <sheetData sheetId="1" refreshError="1"/>
      <sheetData sheetId="2" refreshError="1">
        <row r="3">
          <cell r="B3" t="str">
            <v>External Debt Sustainability Framework, 2000-2010</v>
          </cell>
        </row>
        <row r="4">
          <cell r="B4" t="str">
            <v>(In percent of GDP, unless otherwise indicated)</v>
          </cell>
        </row>
        <row r="7">
          <cell r="F7" t="str">
            <v xml:space="preserve">Actual </v>
          </cell>
          <cell r="S7" t="str">
            <v>Projections</v>
          </cell>
        </row>
        <row r="8">
          <cell r="C8">
            <v>1995</v>
          </cell>
          <cell r="D8">
            <v>1996</v>
          </cell>
          <cell r="E8">
            <v>1997</v>
          </cell>
          <cell r="F8">
            <v>1998</v>
          </cell>
          <cell r="G8">
            <v>1999</v>
          </cell>
          <cell r="H8">
            <v>2000</v>
          </cell>
          <cell r="I8">
            <v>2001</v>
          </cell>
          <cell r="J8">
            <v>2002</v>
          </cell>
          <cell r="K8">
            <v>2003</v>
          </cell>
          <cell r="L8">
            <v>2004</v>
          </cell>
          <cell r="M8">
            <v>2005</v>
          </cell>
          <cell r="S8">
            <v>2006</v>
          </cell>
          <cell r="T8">
            <v>2007</v>
          </cell>
          <cell r="U8">
            <v>2008</v>
          </cell>
          <cell r="V8">
            <v>2009</v>
          </cell>
          <cell r="W8">
            <v>2010</v>
          </cell>
          <cell r="X8">
            <v>2011</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27.827143186829524</v>
          </cell>
          <cell r="D12">
            <v>28.477824267660534</v>
          </cell>
          <cell r="E12">
            <v>31.072419950435865</v>
          </cell>
          <cell r="F12">
            <v>36.574292747427883</v>
          </cell>
          <cell r="G12">
            <v>40.264478031766188</v>
          </cell>
          <cell r="H12">
            <v>45.409712848704906</v>
          </cell>
          <cell r="I12">
            <v>46.054244929808483</v>
          </cell>
          <cell r="J12">
            <v>47.523120253755543</v>
          </cell>
          <cell r="K12">
            <v>52.299048021540614</v>
          </cell>
          <cell r="L12">
            <v>46.437884371086149</v>
          </cell>
          <cell r="M12">
            <v>37.800126732454714</v>
          </cell>
          <cell r="S12">
            <v>38.362436203717643</v>
          </cell>
          <cell r="T12">
            <v>38.406957404478156</v>
          </cell>
          <cell r="U12">
            <v>38.146187105693365</v>
          </cell>
          <cell r="V12">
            <v>36.808499323906979</v>
          </cell>
          <cell r="W12">
            <v>35.558309557314352</v>
          </cell>
          <cell r="X12">
            <v>34.529000742578553</v>
          </cell>
          <cell r="AA12">
            <v>-1.7918969785476864</v>
          </cell>
        </row>
        <row r="14">
          <cell r="A14">
            <v>2</v>
          </cell>
          <cell r="B14" t="str">
            <v>Change in external debt</v>
          </cell>
          <cell r="D14">
            <v>0.65068108083100995</v>
          </cell>
          <cell r="E14">
            <v>2.5945956827753314</v>
          </cell>
          <cell r="F14">
            <v>5.5018727969920178</v>
          </cell>
          <cell r="G14">
            <v>3.6901852843383054</v>
          </cell>
          <cell r="H14">
            <v>5.1452348169387179</v>
          </cell>
          <cell r="I14">
            <v>0.64453208110357707</v>
          </cell>
          <cell r="J14">
            <v>1.46887532394706</v>
          </cell>
          <cell r="K14">
            <v>4.7759277677850704</v>
          </cell>
          <cell r="L14">
            <v>-5.8611636504544649</v>
          </cell>
          <cell r="M14">
            <v>-8.6377576386314345</v>
          </cell>
          <cell r="S14">
            <v>0.56230947126292818</v>
          </cell>
          <cell r="T14">
            <v>4.452120076051358E-2</v>
          </cell>
          <cell r="U14">
            <v>-0.26077029878479152</v>
          </cell>
          <cell r="V14">
            <v>-1.3376877817863857</v>
          </cell>
          <cell r="W14">
            <v>-1.2501897665926265</v>
          </cell>
          <cell r="X14">
            <v>-1.0293088147357992</v>
          </cell>
          <cell r="Y14">
            <v>0</v>
          </cell>
        </row>
        <row r="15">
          <cell r="A15">
            <v>3</v>
          </cell>
          <cell r="B15" t="str">
            <v>Identified external debt-creating flows (4+8+9)</v>
          </cell>
          <cell r="D15">
            <v>2.5155907450021102</v>
          </cell>
          <cell r="E15">
            <v>-1.6629987718349488</v>
          </cell>
          <cell r="F15">
            <v>-2.090591783671492</v>
          </cell>
          <cell r="G15">
            <v>6.2629521364405036</v>
          </cell>
          <cell r="H15">
            <v>6.4528783696999321</v>
          </cell>
          <cell r="I15">
            <v>-2.1706731470476841</v>
          </cell>
          <cell r="J15">
            <v>-3.8432895871342665</v>
          </cell>
          <cell r="K15">
            <v>7.4168454666967314</v>
          </cell>
          <cell r="L15">
            <v>-6.3385907149520051</v>
          </cell>
          <cell r="M15">
            <v>-11.519119623015765</v>
          </cell>
          <cell r="S15">
            <v>0.42302703127567698</v>
          </cell>
          <cell r="T15">
            <v>0.63506520301859881</v>
          </cell>
          <cell r="U15">
            <v>-0.66785436892264993</v>
          </cell>
          <cell r="V15">
            <v>-1.5555077461891385</v>
          </cell>
          <cell r="W15">
            <v>-1.5347336122325728</v>
          </cell>
          <cell r="X15">
            <v>-1.5222228799874453</v>
          </cell>
          <cell r="Y15">
            <v>0</v>
          </cell>
        </row>
        <row r="16">
          <cell r="A16">
            <v>4</v>
          </cell>
          <cell r="B16" t="str">
            <v>Current account deficit, excluding interest payments</v>
          </cell>
          <cell r="D16">
            <v>2.9500705138157968</v>
          </cell>
          <cell r="E16">
            <v>2.6435604766287164</v>
          </cell>
          <cell r="F16">
            <v>3.538040599460019</v>
          </cell>
          <cell r="G16">
            <v>2.5657779902981943</v>
          </cell>
          <cell r="H16">
            <v>-3.895406019845713</v>
          </cell>
          <cell r="I16">
            <v>-4.0882190744706284</v>
          </cell>
          <cell r="J16">
            <v>-2.0265264117934039</v>
          </cell>
          <cell r="K16">
            <v>-1.5842426889007037</v>
          </cell>
          <cell r="L16">
            <v>-1.4885347019879471</v>
          </cell>
          <cell r="M16">
            <v>-1.4646583321137183</v>
          </cell>
          <cell r="S16">
            <v>0.42992179530000463</v>
          </cell>
          <cell r="T16">
            <v>0.62345597052561874</v>
          </cell>
          <cell r="U16">
            <v>0.5839605977487039</v>
          </cell>
          <cell r="V16">
            <v>0.27555274141605451</v>
          </cell>
          <cell r="W16">
            <v>0.2407546828294263</v>
          </cell>
          <cell r="X16">
            <v>0.25937471636527804</v>
          </cell>
          <cell r="Y16">
            <v>1.7918969785476864</v>
          </cell>
        </row>
        <row r="17">
          <cell r="A17">
            <v>5</v>
          </cell>
          <cell r="B17" t="str">
            <v>Deficit in balance of goods and services</v>
          </cell>
          <cell r="D17">
            <v>3.9608664324196017</v>
          </cell>
          <cell r="E17">
            <v>-3.4796248445492726</v>
          </cell>
          <cell r="F17">
            <v>-3.3729061676472778</v>
          </cell>
          <cell r="G17">
            <v>-3.2060102481046986</v>
          </cell>
          <cell r="H17">
            <v>-8.4798428565616959</v>
          </cell>
          <cell r="I17">
            <v>-10.212378201437215</v>
          </cell>
          <cell r="J17">
            <v>-7.7666073678079464</v>
          </cell>
          <cell r="K17">
            <v>-7.6148200625131821</v>
          </cell>
          <cell r="L17">
            <v>-6.9611039964526569</v>
          </cell>
          <cell r="M17">
            <v>-6.4358952596151333</v>
          </cell>
          <cell r="S17">
            <v>-4.2174776308203601</v>
          </cell>
          <cell r="T17">
            <v>-4.3446568370763874</v>
          </cell>
          <cell r="U17">
            <v>-3.5168279362037289</v>
          </cell>
          <cell r="V17">
            <v>-3.5279129148168131</v>
          </cell>
          <cell r="W17">
            <v>-3.6047560160212573</v>
          </cell>
          <cell r="X17">
            <v>-3.8126296595809919</v>
          </cell>
        </row>
        <row r="18">
          <cell r="A18">
            <v>6</v>
          </cell>
          <cell r="B18" t="str">
            <v>Exports</v>
          </cell>
          <cell r="C18">
            <v>13.103093361120566</v>
          </cell>
          <cell r="D18">
            <v>13.36046046502681</v>
          </cell>
          <cell r="E18">
            <v>13.134972090158284</v>
          </cell>
          <cell r="F18">
            <v>15.114023623695646</v>
          </cell>
          <cell r="G18">
            <v>14.747596544067695</v>
          </cell>
          <cell r="H18">
            <v>17.280052193586215</v>
          </cell>
          <cell r="I18">
            <v>20.101132871743602</v>
          </cell>
          <cell r="J18">
            <v>18.272643716278289</v>
          </cell>
          <cell r="K18">
            <v>19.864572856665035</v>
          </cell>
          <cell r="L18">
            <v>18.996571727027138</v>
          </cell>
          <cell r="M18">
            <v>18.194553293237256</v>
          </cell>
          <cell r="S18">
            <v>18.01940401077719</v>
          </cell>
          <cell r="T18">
            <v>18.511563328201756</v>
          </cell>
          <cell r="U18">
            <v>18.001409286695633</v>
          </cell>
          <cell r="V18">
            <v>18.490670415665349</v>
          </cell>
          <cell r="W18">
            <v>18.950518280149431</v>
          </cell>
          <cell r="X18">
            <v>19.703028249700498</v>
          </cell>
        </row>
        <row r="19">
          <cell r="A19">
            <v>7</v>
          </cell>
          <cell r="B19" t="str">
            <v xml:space="preserve">Imports </v>
          </cell>
          <cell r="D19">
            <v>17.321326897446411</v>
          </cell>
          <cell r="E19">
            <v>9.6553472456090113</v>
          </cell>
          <cell r="F19">
            <v>11.741117456048368</v>
          </cell>
          <cell r="G19">
            <v>11.541586295962997</v>
          </cell>
          <cell r="H19">
            <v>8.8002093370245191</v>
          </cell>
          <cell r="I19">
            <v>9.8887546703063869</v>
          </cell>
          <cell r="J19">
            <v>10.506036348470342</v>
          </cell>
          <cell r="K19">
            <v>12.249752794151853</v>
          </cell>
          <cell r="L19">
            <v>12.035467730574481</v>
          </cell>
          <cell r="M19">
            <v>11.758658033622122</v>
          </cell>
          <cell r="S19">
            <v>13.80192637995683</v>
          </cell>
          <cell r="T19">
            <v>14.166906491125369</v>
          </cell>
          <cell r="U19">
            <v>14.484581350491904</v>
          </cell>
          <cell r="V19">
            <v>14.962757500848536</v>
          </cell>
          <cell r="W19">
            <v>15.345762264128174</v>
          </cell>
          <cell r="X19">
            <v>15.890398590119506</v>
          </cell>
        </row>
        <row r="20">
          <cell r="A20">
            <v>8</v>
          </cell>
          <cell r="B20" t="str">
            <v>Net non-debt creating capital inflows (negative)</v>
          </cell>
          <cell r="D20">
            <v>-1.2249435894567466</v>
          </cell>
          <cell r="E20">
            <v>-2.7787779755663116</v>
          </cell>
          <cell r="F20">
            <v>-5.0517492114984872</v>
          </cell>
          <cell r="G20">
            <v>-2.2312266369523392</v>
          </cell>
          <cell r="H20">
            <v>-1.7213625282789431</v>
          </cell>
          <cell r="I20">
            <v>-2.6376295689416644</v>
          </cell>
          <cell r="J20">
            <v>-3.0484042579074391</v>
          </cell>
          <cell r="K20">
            <v>-1.7616416644231585</v>
          </cell>
          <cell r="L20">
            <v>-1.0431233239018987</v>
          </cell>
          <cell r="M20">
            <v>-2.536062120970223</v>
          </cell>
          <cell r="S20">
            <v>-2.2242392649417373</v>
          </cell>
          <cell r="T20">
            <v>-2.0233225857366341</v>
          </cell>
          <cell r="U20">
            <v>-2.1643698851007245</v>
          </cell>
          <cell r="V20">
            <v>-2.1891096614786472</v>
          </cell>
          <cell r="W20">
            <v>-2.2231514682321389</v>
          </cell>
          <cell r="X20">
            <v>-2.1373981249157614</v>
          </cell>
          <cell r="Y20">
            <v>-2.1373981249157614</v>
          </cell>
        </row>
        <row r="21">
          <cell r="A21" t="str">
            <v>hide</v>
          </cell>
          <cell r="B21" t="str">
            <v>Net foreign direct investment, equity</v>
          </cell>
          <cell r="D21">
            <v>1.0469220077109218</v>
          </cell>
          <cell r="E21">
            <v>2.7787779755663116</v>
          </cell>
          <cell r="F21">
            <v>5.0517492114984872</v>
          </cell>
          <cell r="G21">
            <v>2.2312266369523392</v>
          </cell>
          <cell r="H21">
            <v>1.7213625282789431</v>
          </cell>
          <cell r="I21">
            <v>2.6376295689416644</v>
          </cell>
          <cell r="J21">
            <v>3.0484042579074391</v>
          </cell>
          <cell r="K21">
            <v>1.7616416644231585</v>
          </cell>
          <cell r="L21">
            <v>1.0431233239018987</v>
          </cell>
          <cell r="M21">
            <v>2.536062120970223</v>
          </cell>
          <cell r="S21">
            <v>2.2242392649417373</v>
          </cell>
          <cell r="T21">
            <v>2.0233225857366341</v>
          </cell>
          <cell r="U21">
            <v>2.1643698851007245</v>
          </cell>
          <cell r="V21">
            <v>2.1891096614786472</v>
          </cell>
          <cell r="W21">
            <v>2.2231514682321389</v>
          </cell>
          <cell r="X21">
            <v>2.1373981249157614</v>
          </cell>
        </row>
        <row r="22">
          <cell r="A22" t="str">
            <v>hide</v>
          </cell>
          <cell r="B22" t="str">
            <v>Net portfolio investment,equity</v>
          </cell>
          <cell r="D22">
            <v>0.17802158174582483</v>
          </cell>
          <cell r="E22">
            <v>0</v>
          </cell>
          <cell r="F22">
            <v>0</v>
          </cell>
          <cell r="G22">
            <v>0</v>
          </cell>
          <cell r="H22">
            <v>0</v>
          </cell>
          <cell r="I22">
            <v>0</v>
          </cell>
          <cell r="J22">
            <v>0</v>
          </cell>
          <cell r="K22">
            <v>0</v>
          </cell>
          <cell r="L22">
            <v>0</v>
          </cell>
          <cell r="M22">
            <v>0</v>
          </cell>
          <cell r="S22">
            <v>0</v>
          </cell>
          <cell r="T22">
            <v>0</v>
          </cell>
          <cell r="U22">
            <v>0</v>
          </cell>
          <cell r="V22">
            <v>0</v>
          </cell>
          <cell r="W22">
            <v>0</v>
          </cell>
          <cell r="X22">
            <v>0</v>
          </cell>
        </row>
        <row r="23">
          <cell r="A23">
            <v>9</v>
          </cell>
          <cell r="B23" t="str">
            <v>Automatic debt dynamics 1/</v>
          </cell>
          <cell r="D23">
            <v>0.79046382064306009</v>
          </cell>
          <cell r="E23">
            <v>-1.5277812728973537</v>
          </cell>
          <cell r="F23">
            <v>-0.57688317163302405</v>
          </cell>
          <cell r="G23">
            <v>5.9284007830946486</v>
          </cell>
          <cell r="H23">
            <v>12.069646917824588</v>
          </cell>
          <cell r="I23">
            <v>4.5551754963646092</v>
          </cell>
          <cell r="J23">
            <v>1.231641082566576</v>
          </cell>
          <cell r="K23">
            <v>10.762729820020594</v>
          </cell>
          <cell r="L23">
            <v>-3.8069326890621591</v>
          </cell>
          <cell r="M23">
            <v>-7.5183991699318238</v>
          </cell>
          <cell r="S23">
            <v>2.2173445009174095</v>
          </cell>
          <cell r="T23">
            <v>2.0349318182296141</v>
          </cell>
          <cell r="U23">
            <v>0.91255491842937064</v>
          </cell>
          <cell r="V23">
            <v>0.35804917387345414</v>
          </cell>
          <cell r="W23">
            <v>0.44766317317013982</v>
          </cell>
          <cell r="X23">
            <v>0.35580052856303801</v>
          </cell>
          <cell r="Y23">
            <v>0.34550114636807505</v>
          </cell>
        </row>
        <row r="24">
          <cell r="A24" t="str">
            <v>hide</v>
          </cell>
          <cell r="B24" t="str">
            <v>Denominator: 1+g+r+gr</v>
          </cell>
          <cell r="D24">
            <v>1.0523677390395292</v>
          </cell>
          <cell r="E24">
            <v>1.1362937126984194</v>
          </cell>
          <cell r="F24">
            <v>1.0980310692167397</v>
          </cell>
          <cell r="G24">
            <v>0.92317891156420873</v>
          </cell>
          <cell r="H24">
            <v>0.82139295787955102</v>
          </cell>
          <cell r="I24">
            <v>0.96995753887179526</v>
          </cell>
          <cell r="J24">
            <v>1.0489437125477905</v>
          </cell>
          <cell r="K24">
            <v>0.86751322901733152</v>
          </cell>
          <cell r="L24">
            <v>1.1481493764611281</v>
          </cell>
          <cell r="M24">
            <v>1.2728316963506765</v>
          </cell>
          <cell r="S24">
            <v>1.0097757027456906</v>
          </cell>
          <cell r="T24">
            <v>1.0024077788894341</v>
          </cell>
          <cell r="U24">
            <v>1.0375663615710768</v>
          </cell>
          <cell r="V24">
            <v>1.0574563311184948</v>
          </cell>
          <cell r="W24">
            <v>1.0577951371017122</v>
          </cell>
          <cell r="X24">
            <v>1.0610887317759343</v>
          </cell>
          <cell r="Y24">
            <v>1.0610887317759343</v>
          </cell>
        </row>
        <row r="25">
          <cell r="A25">
            <v>10</v>
          </cell>
          <cell r="B25" t="str">
            <v>Contribution from nominal interest rate</v>
          </cell>
          <cell r="D25">
            <v>2.1751932441746984</v>
          </cell>
          <cell r="E25">
            <v>1.8880155018602462</v>
          </cell>
          <cell r="F25">
            <v>2.1972300900851853</v>
          </cell>
          <cell r="G25">
            <v>2.884920323964534</v>
          </cell>
          <cell r="H25">
            <v>3.3143742376902647</v>
          </cell>
          <cell r="I25">
            <v>3.1487020390966287</v>
          </cell>
          <cell r="J25">
            <v>3.3805321035872917</v>
          </cell>
          <cell r="K25">
            <v>3.504990642287158</v>
          </cell>
          <cell r="L25">
            <v>2.9413803029138967</v>
          </cell>
          <cell r="M25">
            <v>2.435569453119637</v>
          </cell>
          <cell r="S25">
            <v>2.5979496801034268</v>
          </cell>
          <cell r="T25">
            <v>2.1707737659105324</v>
          </cell>
          <cell r="U25">
            <v>2.3231478470577671</v>
          </cell>
          <cell r="V25">
            <v>2.4380841098801538</v>
          </cell>
          <cell r="W25">
            <v>2.4651166296581692</v>
          </cell>
          <cell r="X25">
            <v>2.4077219784129658</v>
          </cell>
          <cell r="Y25">
            <v>2.3380254859006047</v>
          </cell>
        </row>
        <row r="26">
          <cell r="A26">
            <v>11</v>
          </cell>
          <cell r="B26" t="str">
            <v xml:space="preserve">Contribution from real GDP growth </v>
          </cell>
          <cell r="D26">
            <v>-1.3756500739943727</v>
          </cell>
          <cell r="E26">
            <v>-0.51523887317358985</v>
          </cell>
          <cell r="F26">
            <v>-0.97071502540586418</v>
          </cell>
          <cell r="G26">
            <v>-0.22573576848553051</v>
          </cell>
          <cell r="H26">
            <v>2.0607977923516989</v>
          </cell>
          <cell r="I26">
            <v>-1.3693086011474331</v>
          </cell>
          <cell r="J26">
            <v>-0.6460750920598235</v>
          </cell>
          <cell r="K26">
            <v>-1.0584688235787245</v>
          </cell>
          <cell r="L26">
            <v>-1.7494252388140368</v>
          </cell>
          <cell r="M26">
            <v>-1.3863891877543575</v>
          </cell>
          <cell r="S26">
            <v>-1.4973668519008954</v>
          </cell>
          <cell r="T26">
            <v>-1.5308115923130348</v>
          </cell>
          <cell r="U26">
            <v>-1.4806554578859941</v>
          </cell>
          <cell r="V26">
            <v>-1.4429413672466396</v>
          </cell>
          <cell r="W26">
            <v>-1.3918951990934589</v>
          </cell>
          <cell r="X26">
            <v>-1.3404462225435483</v>
          </cell>
          <cell r="Y26">
            <v>-1.3016442342116938</v>
          </cell>
        </row>
        <row r="27">
          <cell r="A27">
            <v>12</v>
          </cell>
          <cell r="B27" t="str">
            <v xml:space="preserve">Contribution from price and exchange rate changes 2/ </v>
          </cell>
          <cell r="D27">
            <v>-9.0793495372656057E-3</v>
          </cell>
          <cell r="E27">
            <v>-2.9005579015840102</v>
          </cell>
          <cell r="F27">
            <v>-1.8033982363123451</v>
          </cell>
          <cell r="G27">
            <v>3.2692162276156456</v>
          </cell>
          <cell r="H27">
            <v>6.6944748877826248</v>
          </cell>
          <cell r="I27">
            <v>2.7757820584154138</v>
          </cell>
          <cell r="J27">
            <v>-1.5028159289608922</v>
          </cell>
          <cell r="K27">
            <v>8.3162080013121606</v>
          </cell>
          <cell r="L27">
            <v>-4.9988877531620188</v>
          </cell>
          <cell r="M27">
            <v>-8.5675794352971035</v>
          </cell>
          <cell r="S27">
            <v>1.1167616727148784</v>
          </cell>
          <cell r="T27">
            <v>1.3949696446321163</v>
          </cell>
          <cell r="U27">
            <v>7.0062529257597636E-2</v>
          </cell>
          <cell r="V27">
            <v>-0.63709356876006007</v>
          </cell>
          <cell r="W27">
            <v>-0.62555825739457049</v>
          </cell>
          <cell r="X27">
            <v>-0.71147522730637947</v>
          </cell>
          <cell r="Y27">
            <v>-0.69088010532083577</v>
          </cell>
        </row>
        <row r="28">
          <cell r="A28">
            <v>13</v>
          </cell>
          <cell r="B28" t="str">
            <v>Residual, incl. change in gross foreign assets (2-3)</v>
          </cell>
          <cell r="D28">
            <v>-1.8649096641711003</v>
          </cell>
          <cell r="E28">
            <v>4.2575944546102802</v>
          </cell>
          <cell r="F28">
            <v>7.5924645806635098</v>
          </cell>
          <cell r="G28">
            <v>-2.5727668521021982</v>
          </cell>
          <cell r="H28">
            <v>-1.3076435527612142</v>
          </cell>
          <cell r="I28">
            <v>2.8152052281512612</v>
          </cell>
          <cell r="J28">
            <v>5.3121649110813269</v>
          </cell>
          <cell r="K28">
            <v>-2.6409176989116609</v>
          </cell>
          <cell r="L28">
            <v>0.47742706449754024</v>
          </cell>
          <cell r="M28">
            <v>2.8813619843843306</v>
          </cell>
          <cell r="S28">
            <v>0.13928243998725121</v>
          </cell>
          <cell r="T28">
            <v>-0.59054400225808523</v>
          </cell>
          <cell r="U28">
            <v>0.40708407013785841</v>
          </cell>
          <cell r="V28">
            <v>0.21781996440275275</v>
          </cell>
          <cell r="W28">
            <v>0.28454384563994628</v>
          </cell>
          <cell r="X28">
            <v>0.49291406525164616</v>
          </cell>
          <cell r="Y28">
            <v>0</v>
          </cell>
        </row>
        <row r="30">
          <cell r="B30" t="str">
            <v>External debt-to-exports ratio (in percent)</v>
          </cell>
          <cell r="C30">
            <v>212.37079230006927</v>
          </cell>
          <cell r="D30">
            <v>213.15002085598692</v>
          </cell>
          <cell r="E30">
            <v>236.56251217859591</v>
          </cell>
          <cell r="F30">
            <v>241.98911989317656</v>
          </cell>
          <cell r="G30">
            <v>273.02400029354482</v>
          </cell>
          <cell r="H30">
            <v>262.78689635879397</v>
          </cell>
          <cell r="I30">
            <v>229.11268346744515</v>
          </cell>
          <cell r="J30">
            <v>260.07796677729397</v>
          </cell>
          <cell r="K30">
            <v>263.27798940812886</v>
          </cell>
          <cell r="L30">
            <v>244.45402590730211</v>
          </cell>
          <cell r="M30">
            <v>207.75517883423205</v>
          </cell>
          <cell r="S30">
            <v>212.89514448298914</v>
          </cell>
          <cell r="T30">
            <v>207.47549368759377</v>
          </cell>
          <cell r="U30">
            <v>211.9066707398637</v>
          </cell>
          <cell r="V30">
            <v>199.06525018542709</v>
          </cell>
          <cell r="W30">
            <v>187.63766263090281</v>
          </cell>
          <cell r="X30">
            <v>175.24717675367197</v>
          </cell>
        </row>
        <row r="32">
          <cell r="B32" t="str">
            <v>Gross external financing need (in billions of US dollars) 3/</v>
          </cell>
          <cell r="D32">
            <v>11.902903431120297</v>
          </cell>
          <cell r="E32">
            <v>16.156556433588076</v>
          </cell>
          <cell r="F32">
            <v>14.938820385104657</v>
          </cell>
          <cell r="G32">
            <v>13.928871145543585</v>
          </cell>
          <cell r="H32">
            <v>8.3624089357911302</v>
          </cell>
          <cell r="I32">
            <v>8.7420668794403174</v>
          </cell>
          <cell r="J32">
            <v>10.764463026050214</v>
          </cell>
          <cell r="K32">
            <v>13.221166021095659</v>
          </cell>
          <cell r="L32">
            <v>12.769018636732786</v>
          </cell>
          <cell r="M32">
            <v>12.459160155848535</v>
          </cell>
          <cell r="S32">
            <v>15.71926270793422</v>
          </cell>
          <cell r="T32">
            <v>15.665410145180729</v>
          </cell>
          <cell r="U32">
            <v>16.26746031902503</v>
          </cell>
          <cell r="V32">
            <v>17.560776988044715</v>
          </cell>
          <cell r="W32">
            <v>18.35981727621348</v>
          </cell>
          <cell r="X32">
            <v>19.702522674881639</v>
          </cell>
        </row>
        <row r="33">
          <cell r="B33" t="str">
            <v>in percent of GDP</v>
          </cell>
          <cell r="D33">
            <v>12.868599531303843</v>
          </cell>
          <cell r="E33">
            <v>16.127938498970661</v>
          </cell>
          <cell r="F33">
            <v>15.877870398278644</v>
          </cell>
          <cell r="G33">
            <v>15.289965510820011</v>
          </cell>
          <cell r="H33">
            <v>10.338290815625511</v>
          </cell>
          <cell r="I33">
            <v>11.142399997094715</v>
          </cell>
          <cell r="J33">
            <v>13.079911532749117</v>
          </cell>
          <cell r="K33">
            <v>18.518512063793203</v>
          </cell>
          <cell r="L33">
            <v>15.577417381349324</v>
          </cell>
          <cell r="M33">
            <v>11.94141309964313</v>
          </cell>
          <cell r="O33" t="str">
            <v>10-Year</v>
          </cell>
          <cell r="Q33" t="str">
            <v>10-Year</v>
          </cell>
          <cell r="S33">
            <v>14.920185054561713</v>
          </cell>
          <cell r="T33">
            <v>14.833354610832055</v>
          </cell>
          <cell r="U33">
            <v>14.845727414903282</v>
          </cell>
          <cell r="V33">
            <v>15.155246759834155</v>
          </cell>
          <cell r="W33">
            <v>14.979112165640679</v>
          </cell>
          <cell r="X33">
            <v>15.149135553183534</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81.707227570937263</v>
          </cell>
          <cell r="D37">
            <v>92.495717208120297</v>
          </cell>
          <cell r="E37">
            <v>100.1774432275969</v>
          </cell>
          <cell r="F37">
            <v>94.085793688832538</v>
          </cell>
          <cell r="G37">
            <v>91.098120108163485</v>
          </cell>
          <cell r="H37">
            <v>80.887731685318911</v>
          </cell>
          <cell r="I37">
            <v>78.457665150414059</v>
          </cell>
          <cell r="J37">
            <v>82.29767456070671</v>
          </cell>
          <cell r="K37">
            <v>71.394321398776185</v>
          </cell>
          <cell r="L37">
            <v>81.971345596870236</v>
          </cell>
          <cell r="M37">
            <v>104.33572686821191</v>
          </cell>
          <cell r="S37">
            <v>105.35568191983113</v>
          </cell>
          <cell r="T37">
            <v>105.60935510663963</v>
          </cell>
          <cell r="U37">
            <v>109.5767143258639</v>
          </cell>
          <cell r="V37">
            <v>115.87259030704746</v>
          </cell>
          <cell r="W37">
            <v>122.56946255017381</v>
          </cell>
          <cell r="X37">
            <v>130.05707557182183</v>
          </cell>
          <cell r="Y37">
            <v>138.00209737699129</v>
          </cell>
        </row>
        <row r="38">
          <cell r="B38" t="str">
            <v>Real GDP growth (in percent)</v>
          </cell>
          <cell r="D38">
            <v>5.2024375925308952</v>
          </cell>
          <cell r="E38">
            <v>2.0558547121516613</v>
          </cell>
          <cell r="F38">
            <v>3.4302936782888205</v>
          </cell>
          <cell r="G38">
            <v>0.56978408985430828</v>
          </cell>
          <cell r="H38">
            <v>-4.2040152436993106</v>
          </cell>
          <cell r="I38">
            <v>2.9248614831591579</v>
          </cell>
          <cell r="J38">
            <v>1.4715177866508666</v>
          </cell>
          <cell r="K38">
            <v>1.9321873270398138</v>
          </cell>
          <cell r="L38">
            <v>3.8406081431585637</v>
          </cell>
          <cell r="M38">
            <v>3.8000010671251472</v>
          </cell>
          <cell r="O38">
            <v>2.1023530636259924</v>
          </cell>
          <cell r="Q38">
            <v>2.5927705138243669</v>
          </cell>
          <cell r="S38">
            <v>3.9999989308187711</v>
          </cell>
          <cell r="T38">
            <v>4.0000000000000036</v>
          </cell>
          <cell r="U38">
            <v>4.0000000000000036</v>
          </cell>
          <cell r="V38">
            <v>4.0000000000000036</v>
          </cell>
          <cell r="W38">
            <v>4.0000000000000036</v>
          </cell>
          <cell r="X38">
            <v>4.0000000000000036</v>
          </cell>
          <cell r="Y38">
            <v>4.0000000000000036</v>
          </cell>
          <cell r="AA38">
            <v>4.0000000000000036</v>
          </cell>
        </row>
        <row r="39">
          <cell r="B39" t="str">
            <v>Exchange rate appreciation (US dollar value of local currency, change in percent)</v>
          </cell>
          <cell r="D39">
            <v>-15.833544271756207</v>
          </cell>
          <cell r="E39">
            <v>-4.7301108491746398</v>
          </cell>
          <cell r="F39">
            <v>-9.1393437237915265</v>
          </cell>
          <cell r="G39">
            <v>-20.020542863885392</v>
          </cell>
          <cell r="H39">
            <v>-23.866322974537969</v>
          </cell>
          <cell r="I39">
            <v>-15.943530805049377</v>
          </cell>
          <cell r="J39">
            <v>-2.706029207657179</v>
          </cell>
          <cell r="K39">
            <v>-20.022759085308184</v>
          </cell>
          <cell r="L39">
            <v>3.1163950889241621</v>
          </cell>
          <cell r="M39">
            <v>16.255256826027818</v>
          </cell>
          <cell r="O39">
            <v>-9.2890531866208494</v>
          </cell>
          <cell r="Q39">
            <v>12.474578760318973</v>
          </cell>
          <cell r="S39">
            <v>-6.9211955886601784</v>
          </cell>
          <cell r="T39">
            <v>-8.2899294418391278</v>
          </cell>
          <cell r="U39">
            <v>-3.9094667116496118</v>
          </cell>
          <cell r="V39">
            <v>-1.4623929276467051</v>
          </cell>
          <cell r="W39">
            <v>-1.2513873295957101</v>
          </cell>
          <cell r="X39">
            <v>-0.94391970054537033</v>
          </cell>
          <cell r="Y39">
            <v>-0.94391970054537033</v>
          </cell>
          <cell r="AA39">
            <v>-3.171419222255305</v>
          </cell>
        </row>
        <row r="40">
          <cell r="A40" t="str">
            <v>hide</v>
          </cell>
          <cell r="B40" t="str">
            <v>GDP deflator (change in domestic currency)</v>
          </cell>
          <cell r="D40">
            <v>18.850957257864987</v>
          </cell>
          <cell r="E40">
            <v>16.868378789801476</v>
          </cell>
          <cell r="F40">
            <v>16.839852933650889</v>
          </cell>
          <cell r="G40">
            <v>14.773045408734209</v>
          </cell>
          <cell r="H40">
            <v>12.622940834170926</v>
          </cell>
          <cell r="I40">
            <v>12.114371909063681</v>
          </cell>
          <cell r="J40">
            <v>6.248326749264943</v>
          </cell>
          <cell r="K40">
            <v>6.4138962871332472</v>
          </cell>
          <cell r="L40">
            <v>7.2268257111746337</v>
          </cell>
          <cell r="M40">
            <v>5.477790491049972</v>
          </cell>
          <cell r="O40">
            <v>11.743638637190895</v>
          </cell>
          <cell r="Q40">
            <v>5.0673609055697169</v>
          </cell>
          <cell r="S40">
            <v>4.3135643865808815</v>
          </cell>
          <cell r="T40">
            <v>5.097905571479644</v>
          </cell>
          <cell r="U40">
            <v>3.8250001230937469</v>
          </cell>
          <cell r="V40">
            <v>3.187500080166128</v>
          </cell>
          <cell r="W40">
            <v>2.9999998224260915</v>
          </cell>
          <cell r="X40">
            <v>2.9999999619656492</v>
          </cell>
          <cell r="Y40">
            <v>2.9999999619656492</v>
          </cell>
          <cell r="AA40">
            <v>3.6220811118262519</v>
          </cell>
        </row>
        <row r="41">
          <cell r="B41" t="str">
            <v>GDP deflator in US dollars (change in percent)</v>
          </cell>
          <cell r="D41">
            <v>3.2638323034883676E-2</v>
          </cell>
          <cell r="E41">
            <v>11.340374925410558</v>
          </cell>
          <cell r="F41">
            <v>6.1614571676720242</v>
          </cell>
          <cell r="G41">
            <v>-8.2051413435080711</v>
          </cell>
          <cell r="H41">
            <v>-14.256013968735115</v>
          </cell>
          <cell r="I41">
            <v>-5.7606175131455162</v>
          </cell>
          <cell r="J41">
            <v>3.3732159947827967</v>
          </cell>
          <cell r="K41">
            <v>-14.893101799729159</v>
          </cell>
          <cell r="L41">
            <v>10.568437241646954</v>
          </cell>
          <cell r="M41">
            <v>22.623476229789684</v>
          </cell>
          <cell r="O41">
            <v>1.0984725257219039</v>
          </cell>
          <cell r="Q41">
            <v>12.087375907357632</v>
          </cell>
          <cell r="S41">
            <v>-2.9061814301173494</v>
          </cell>
          <cell r="T41">
            <v>-3.6146366452467271</v>
          </cell>
          <cell r="U41">
            <v>-0.23400369508876917</v>
          </cell>
          <cell r="V41">
            <v>1.678493376778345</v>
          </cell>
          <cell r="W41">
            <v>1.7110708751646442</v>
          </cell>
          <cell r="X41">
            <v>2.0277626707629226</v>
          </cell>
          <cell r="Y41">
            <v>2.0277626707629226</v>
          </cell>
          <cell r="AA41">
            <v>0.31373731647408309</v>
          </cell>
        </row>
        <row r="42">
          <cell r="B42" t="str">
            <v>Nominal external interest rate (in percent)</v>
          </cell>
          <cell r="D42">
            <v>8.2261523613017147</v>
          </cell>
          <cell r="E42">
            <v>7.5333709628835681</v>
          </cell>
          <cell r="F42">
            <v>7.7645285078531066</v>
          </cell>
          <cell r="G42">
            <v>7.2818840900603377</v>
          </cell>
          <cell r="H42">
            <v>6.7613037389144361</v>
          </cell>
          <cell r="I42">
            <v>6.7256696615950364</v>
          </cell>
          <cell r="J42">
            <v>7.699589691522041</v>
          </cell>
          <cell r="K42">
            <v>6.3982030925795019</v>
          </cell>
          <cell r="L42">
            <v>6.4573717658009313</v>
          </cell>
          <cell r="M42">
            <v>6.6757347811571908</v>
          </cell>
          <cell r="O42">
            <v>7.1523808653667853</v>
          </cell>
          <cell r="Q42">
            <v>0.632728572841883</v>
          </cell>
          <cell r="S42">
            <v>6.9400467424147756</v>
          </cell>
          <cell r="T42">
            <v>5.6722166903126876</v>
          </cell>
          <cell r="U42">
            <v>6.2759984699604416</v>
          </cell>
          <cell r="V42">
            <v>6.7586505320930854</v>
          </cell>
          <cell r="W42">
            <v>7.0842018314703612</v>
          </cell>
          <cell r="X42">
            <v>7.1848372218744379</v>
          </cell>
          <cell r="Y42">
            <v>7.1848372218744379</v>
          </cell>
          <cell r="AA42">
            <v>6.5951809491422022</v>
          </cell>
        </row>
        <row r="43">
          <cell r="B43" t="str">
            <v>Growth of exports (US dollar terms, in percent)</v>
          </cell>
          <cell r="D43">
            <v>15.4273540668169</v>
          </cell>
          <cell r="E43">
            <v>6.477059015827713</v>
          </cell>
          <cell r="F43">
            <v>8.0699752548217809</v>
          </cell>
          <cell r="G43">
            <v>-5.522908847250485</v>
          </cell>
          <cell r="H43">
            <v>4.0392095060575839</v>
          </cell>
          <cell r="I43">
            <v>12.830940267924063</v>
          </cell>
          <cell r="J43">
            <v>-4.6472909755288399</v>
          </cell>
          <cell r="K43">
            <v>-5.6908238922011911</v>
          </cell>
          <cell r="L43">
            <v>9.7979913319264931</v>
          </cell>
          <cell r="M43">
            <v>21.909386942831087</v>
          </cell>
          <cell r="O43">
            <v>6.26908926712251</v>
          </cell>
          <cell r="Q43">
            <v>9.3898329726107885</v>
          </cell>
          <cell r="S43">
            <v>5.5129399861186812E-3</v>
          </cell>
          <cell r="T43">
            <v>2.9786283081039588</v>
          </cell>
          <cell r="U43">
            <v>0.89724139232363331</v>
          </cell>
          <cell r="V43">
            <v>8.6196985261700387</v>
          </cell>
          <cell r="W43">
            <v>8.4101637835497058</v>
          </cell>
          <cell r="X43">
            <v>10.322371919082185</v>
          </cell>
          <cell r="AA43">
            <v>6.2456207858459036</v>
          </cell>
        </row>
        <row r="44">
          <cell r="B44" t="str">
            <v>Growth of imports  (US dollar terms, in percent)</v>
          </cell>
          <cell r="D44">
            <v>15.149557118289669</v>
          </cell>
          <cell r="E44">
            <v>-39.628070199976783</v>
          </cell>
          <cell r="F44">
            <v>14.207768227972828</v>
          </cell>
          <cell r="G44">
            <v>-4.8209353473688381</v>
          </cell>
          <cell r="H44">
            <v>-32.298117956247687</v>
          </cell>
          <cell r="I44">
            <v>8.9936815725844887</v>
          </cell>
          <cell r="J44">
            <v>11.442149582471828</v>
          </cell>
          <cell r="K44">
            <v>1.1496843209189533</v>
          </cell>
          <cell r="L44">
            <v>12.806478648893282</v>
          </cell>
          <cell r="M44">
            <v>24.355720831037075</v>
          </cell>
          <cell r="O44">
            <v>1.1357916798574816</v>
          </cell>
          <cell r="Q44">
            <v>21.149208607026498</v>
          </cell>
          <cell r="S44">
            <v>18.524153604219642</v>
          </cell>
          <cell r="T44">
            <v>2.891559327008264</v>
          </cell>
          <cell r="U44">
            <v>6.083246756267191</v>
          </cell>
          <cell r="V44">
            <v>9.2365893593858939</v>
          </cell>
          <cell r="W44">
            <v>8.4871735520220213</v>
          </cell>
          <cell r="X44">
            <v>9.8747823483366304</v>
          </cell>
          <cell r="AA44">
            <v>7.3146702686039999</v>
          </cell>
        </row>
        <row r="45">
          <cell r="B45" t="str">
            <v xml:space="preserve">Current account balance, excluding interest payments </v>
          </cell>
          <cell r="D45">
            <v>-2.9500705138157968</v>
          </cell>
          <cell r="E45">
            <v>-2.6435604766287164</v>
          </cell>
          <cell r="F45">
            <v>-3.538040599460019</v>
          </cell>
          <cell r="G45">
            <v>-2.5657779902981943</v>
          </cell>
          <cell r="H45">
            <v>3.895406019845713</v>
          </cell>
          <cell r="I45">
            <v>4.0882190744706284</v>
          </cell>
          <cell r="J45">
            <v>2.0265264117934039</v>
          </cell>
          <cell r="K45">
            <v>1.5842426889007037</v>
          </cell>
          <cell r="L45">
            <v>1.4885347019879471</v>
          </cell>
          <cell r="M45">
            <v>1.4646583321137183</v>
          </cell>
          <cell r="O45">
            <v>0.28501376489093888</v>
          </cell>
          <cell r="Q45">
            <v>2.9220476950900864</v>
          </cell>
          <cell r="S45">
            <v>-0.42992179530000463</v>
          </cell>
          <cell r="T45">
            <v>-0.62345597052561874</v>
          </cell>
          <cell r="U45">
            <v>-0.5839605977487039</v>
          </cell>
          <cell r="V45">
            <v>-0.27555274141605451</v>
          </cell>
          <cell r="W45">
            <v>-0.2407546828294263</v>
          </cell>
          <cell r="X45">
            <v>-0.25937471636527804</v>
          </cell>
          <cell r="AA45">
            <v>-0.39661974177701625</v>
          </cell>
        </row>
        <row r="46">
          <cell r="B46" t="str">
            <v xml:space="preserve">Net non-debt creating capital inflows </v>
          </cell>
          <cell r="D46">
            <v>1.2249435894567466</v>
          </cell>
          <cell r="E46">
            <v>2.7787779755663116</v>
          </cell>
          <cell r="F46">
            <v>5.0517492114984872</v>
          </cell>
          <cell r="G46">
            <v>2.2312266369523392</v>
          </cell>
          <cell r="H46">
            <v>1.7213625282789431</v>
          </cell>
          <cell r="I46">
            <v>2.6376295689416644</v>
          </cell>
          <cell r="J46">
            <v>3.0484042579074391</v>
          </cell>
          <cell r="K46">
            <v>1.7616416644231585</v>
          </cell>
          <cell r="L46">
            <v>1.0431233239018987</v>
          </cell>
          <cell r="M46">
            <v>2.536062120970223</v>
          </cell>
          <cell r="O46">
            <v>2.4034920877897212</v>
          </cell>
          <cell r="Q46">
            <v>1.144500861411893</v>
          </cell>
          <cell r="S46">
            <v>2.2242392649417373</v>
          </cell>
          <cell r="T46">
            <v>2.0233225857366341</v>
          </cell>
          <cell r="U46">
            <v>2.1643698851007245</v>
          </cell>
          <cell r="V46">
            <v>2.1891096614786472</v>
          </cell>
          <cell r="W46">
            <v>2.2231514682321389</v>
          </cell>
          <cell r="X46">
            <v>2.1373981249157614</v>
          </cell>
          <cell r="AA46">
            <v>2.1474703450927812</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2006-10 4/</v>
          </cell>
          <cell r="S52">
            <v>38.362436203717643</v>
          </cell>
          <cell r="T52">
            <v>36.517410581820911</v>
          </cell>
          <cell r="U52">
            <v>35.596738813813253</v>
          </cell>
          <cell r="V52">
            <v>34.47368961576715</v>
          </cell>
          <cell r="W52">
            <v>33.382665120145923</v>
          </cell>
          <cell r="X52">
            <v>32.479239090583306</v>
          </cell>
          <cell r="AA52">
            <v>-1.1718830177957513</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B. Bound Tests</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B1. Nominal interest rate is at baseline plus one-half standard deviation</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B3. Non-interest current account is at baseline minus one-half standard deviations</v>
          </cell>
          <cell r="S58">
            <v>38.362436203717643</v>
          </cell>
          <cell r="T58">
            <v>39.867981252023199</v>
          </cell>
          <cell r="U58">
            <v>41.102948940827886</v>
          </cell>
          <cell r="V58">
            <v>41.254037875555525</v>
          </cell>
          <cell r="W58">
            <v>41.518938379509017</v>
          </cell>
          <cell r="X58">
            <v>42.010296148767431</v>
          </cell>
          <cell r="AA58">
            <v>-1.7170382776421289</v>
          </cell>
        </row>
        <row r="59">
          <cell r="B59" t="str">
            <v>B4. Combination of B1-B3 using 1/4 standard deviation shocks</v>
          </cell>
          <cell r="S59">
            <v>38.362436203717643</v>
          </cell>
          <cell r="T59">
            <v>39.435287130689105</v>
          </cell>
          <cell r="U59">
            <v>40.221021074611002</v>
          </cell>
          <cell r="V59">
            <v>39.911150563619607</v>
          </cell>
          <cell r="W59">
            <v>39.693516525364224</v>
          </cell>
          <cell r="X59">
            <v>39.694851118100829</v>
          </cell>
          <cell r="AA59">
            <v>-1.4970944791441685</v>
          </cell>
        </row>
        <row r="60">
          <cell r="B60" t="str">
            <v>B5. One time 30 percent real depreciation in 2006</v>
          </cell>
          <cell r="S60">
            <v>38.362436203717643</v>
          </cell>
          <cell r="T60">
            <v>53.813861201643761</v>
          </cell>
          <cell r="U60">
            <v>53.193309786544049</v>
          </cell>
          <cell r="V60">
            <v>51.182611620582676</v>
          </cell>
          <cell r="W60">
            <v>49.306492268877761</v>
          </cell>
          <cell r="X60">
            <v>47.735491001450598</v>
          </cell>
          <cell r="AA60">
            <v>-2.5426090836976432</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 xml:space="preserve">1/ Derived as [r - g - r(1+g) + ea(1+r)]/(1+g+r+gr) times previous period debt stock, with r = nominal effective interest rate on external debt; r = change in domestic GDP deflator in US dollar terms, </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and rising inflation (based on GDP deflator). </v>
          </cell>
        </row>
        <row r="67">
          <cell r="B67" t="str">
            <v xml:space="preserve">3/ Defined as current account deficit, plus amortization on medium- and long-term debt, plus short-term debt at end of previous period. </v>
          </cell>
        </row>
        <row r="68">
          <cell r="B68" t="str">
            <v>4/ The key variables include real GDP growth; nominal interest rate; dollar deflator growth; and both non-interest current account and non-debt inflows in percent of GDP.</v>
          </cell>
        </row>
        <row r="69">
          <cell r="B69" t="str">
            <v xml:space="preserve">5/ The implied change in other key variables under this scenario is discussed in the text. </v>
          </cell>
        </row>
        <row r="70">
          <cell r="B70" t="str">
            <v xml:space="preserve">6/ Long-run, constant balance that stabilizes the debt ratio assuming that key variables (real GDP growth, nominal interest rate, dollar deflator growth, and non-debt inflows in percent of GDP) remain </v>
          </cell>
        </row>
        <row r="71">
          <cell r="B71" t="str">
            <v>at their levels of the last projection year.</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row r="2">
          <cell r="B2" t="str">
            <v>Table --. Country: External Sustainability Framework--Gross External Financing Need, 2000-2010</v>
          </cell>
        </row>
        <row r="7">
          <cell r="F7" t="str">
            <v xml:space="preserve">Actual </v>
          </cell>
          <cell r="O7" t="str">
            <v>Projections</v>
          </cell>
        </row>
        <row r="8">
          <cell r="C8">
            <v>1995</v>
          </cell>
          <cell r="D8">
            <v>1996</v>
          </cell>
          <cell r="E8">
            <v>1997</v>
          </cell>
          <cell r="F8">
            <v>1998</v>
          </cell>
          <cell r="G8">
            <v>1999</v>
          </cell>
          <cell r="H8">
            <v>2000</v>
          </cell>
          <cell r="I8">
            <v>2001</v>
          </cell>
          <cell r="J8">
            <v>2002</v>
          </cell>
          <cell r="K8">
            <v>2003</v>
          </cell>
          <cell r="L8">
            <v>2004</v>
          </cell>
          <cell r="M8">
            <v>2005</v>
          </cell>
          <cell r="O8">
            <v>2006</v>
          </cell>
          <cell r="P8">
            <v>2007</v>
          </cell>
          <cell r="Q8">
            <v>2008</v>
          </cell>
          <cell r="R8">
            <v>2009</v>
          </cell>
          <cell r="S8">
            <v>2010</v>
          </cell>
          <cell r="T8">
            <v>2011</v>
          </cell>
        </row>
        <row r="10">
          <cell r="C10" t="str">
            <v>I. Baseline Projections</v>
          </cell>
        </row>
        <row r="12">
          <cell r="B12" t="str">
            <v>Gross external financing need in billions of U.S. dollars 1/</v>
          </cell>
          <cell r="D12">
            <v>11.902903431120297</v>
          </cell>
          <cell r="E12">
            <v>16.156556433588076</v>
          </cell>
          <cell r="F12">
            <v>14.938820385104657</v>
          </cell>
          <cell r="G12">
            <v>13.928871145543585</v>
          </cell>
          <cell r="H12">
            <v>8.3624089357911302</v>
          </cell>
          <cell r="I12">
            <v>8.7420668794403174</v>
          </cell>
          <cell r="J12">
            <v>10.764463026050214</v>
          </cell>
          <cell r="K12">
            <v>13.221166021095659</v>
          </cell>
          <cell r="L12">
            <v>12.769018636732786</v>
          </cell>
          <cell r="M12">
            <v>12.459160155848535</v>
          </cell>
          <cell r="O12">
            <v>15.71926270793422</v>
          </cell>
          <cell r="P12">
            <v>15.665410145180729</v>
          </cell>
          <cell r="Q12">
            <v>16.26746031902503</v>
          </cell>
          <cell r="R12">
            <v>17.560776988044715</v>
          </cell>
          <cell r="S12">
            <v>18.35981727621348</v>
          </cell>
          <cell r="T12">
            <v>19.702522674881639</v>
          </cell>
        </row>
        <row r="13">
          <cell r="B13" t="str">
            <v>in percent of GDP</v>
          </cell>
          <cell r="D13">
            <v>12.868599531303843</v>
          </cell>
          <cell r="E13">
            <v>16.127938498970661</v>
          </cell>
          <cell r="F13">
            <v>15.877870398278644</v>
          </cell>
          <cell r="G13">
            <v>15.289965510820011</v>
          </cell>
          <cell r="H13">
            <v>10.338290815625511</v>
          </cell>
          <cell r="I13">
            <v>11.142399997094715</v>
          </cell>
          <cell r="J13">
            <v>13.079911532749117</v>
          </cell>
          <cell r="K13">
            <v>18.518512063793203</v>
          </cell>
          <cell r="L13">
            <v>15.577417381349324</v>
          </cell>
          <cell r="M13">
            <v>11.94141309964313</v>
          </cell>
          <cell r="O13">
            <v>14.920185054561713</v>
          </cell>
          <cell r="P13">
            <v>14.833354610832055</v>
          </cell>
          <cell r="Q13">
            <v>14.845727414903282</v>
          </cell>
          <cell r="R13">
            <v>15.155246759834155</v>
          </cell>
          <cell r="S13">
            <v>14.979112165640679</v>
          </cell>
          <cell r="T13">
            <v>15.149135553183534</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2006-10 3/</v>
          </cell>
          <cell r="O20">
            <v>15.71926270793422</v>
          </cell>
          <cell r="P20">
            <v>15.071303921348086</v>
          </cell>
          <cell r="Q20">
            <v>15.073083911987634</v>
          </cell>
          <cell r="R20">
            <v>16.069170061389251</v>
          </cell>
          <cell r="S20">
            <v>16.339335382450585</v>
          </cell>
          <cell r="T20">
            <v>17.047037299397999</v>
          </cell>
        </row>
        <row r="21">
          <cell r="B21" t="str">
            <v>A2. Country-specific shock in 2005, with reduction in GDP growth (relative to baseline) of one standard deviation 4/</v>
          </cell>
          <cell r="O21" t="e">
            <v>#REF!</v>
          </cell>
          <cell r="P21" t="e">
            <v>#REF!</v>
          </cell>
          <cell r="Q21" t="e">
            <v>#REF!</v>
          </cell>
          <cell r="R21" t="e">
            <v>#REF!</v>
          </cell>
          <cell r="S21" t="e">
            <v>#REF!</v>
          </cell>
          <cell r="T21" t="e">
            <v>#REF!</v>
          </cell>
        </row>
        <row r="22">
          <cell r="B22" t="str">
            <v>A3. Selected variables are consistent with market forecast in 2005-09</v>
          </cell>
          <cell r="O22" t="e">
            <v>#REF!</v>
          </cell>
          <cell r="P22" t="e">
            <v>#REF!</v>
          </cell>
          <cell r="Q22" t="e">
            <v>#REF!</v>
          </cell>
          <cell r="R22" t="e">
            <v>#REF!</v>
          </cell>
          <cell r="S22" t="e">
            <v>#REF!</v>
          </cell>
          <cell r="T22" t="e">
            <v>#REF!</v>
          </cell>
        </row>
        <row r="24">
          <cell r="B24" t="str">
            <v>B. Bound Tests</v>
          </cell>
        </row>
        <row r="26">
          <cell r="B26" t="str">
            <v>B1. Nominal interest rate is at baseline plus one-half standard deviations</v>
          </cell>
          <cell r="O26">
            <v>15.71926270793422</v>
          </cell>
          <cell r="P26">
            <v>15.827014674736052</v>
          </cell>
          <cell r="Q26">
            <v>16.480580992588948</v>
          </cell>
          <cell r="R26">
            <v>17.845234669402966</v>
          </cell>
          <cell r="S26">
            <v>18.718747899794696</v>
          </cell>
          <cell r="T26">
            <v>20.152173359418743</v>
          </cell>
        </row>
        <row r="27">
          <cell r="B27" t="str">
            <v>B2. Real GDP growth is at baseline minus one-half standard deviations</v>
          </cell>
          <cell r="O27">
            <v>15.71926270793422</v>
          </cell>
          <cell r="P27">
            <v>15.655034647860722</v>
          </cell>
          <cell r="Q27">
            <v>16.244172896959885</v>
          </cell>
          <cell r="R27">
            <v>17.535080813597546</v>
          </cell>
          <cell r="S27">
            <v>18.324396914440758</v>
          </cell>
          <cell r="T27">
            <v>19.650290535757751</v>
          </cell>
        </row>
        <row r="28">
          <cell r="B28" t="str">
            <v>B3. Non-interest current account is at baseline minus one-half standard deviations</v>
          </cell>
          <cell r="O28">
            <v>15.71926270793422</v>
          </cell>
          <cell r="P28">
            <v>17.61597185630017</v>
          </cell>
          <cell r="Q28">
            <v>18.900297166103066</v>
          </cell>
          <cell r="R28">
            <v>21.127290789891287</v>
          </cell>
          <cell r="S28">
            <v>22.943489867158064</v>
          </cell>
          <cell r="T28">
            <v>25.546854191073582</v>
          </cell>
        </row>
        <row r="29">
          <cell r="B29" t="str">
            <v>B4. Combination of B1-B3 using 1/4 standard deviation shocks</v>
          </cell>
          <cell r="O29">
            <v>15.71926270793422</v>
          </cell>
          <cell r="P29">
            <v>16.710226960499956</v>
          </cell>
          <cell r="Q29">
            <v>17.665684899811922</v>
          </cell>
          <cell r="R29">
            <v>19.450088642104429</v>
          </cell>
          <cell r="S29">
            <v>20.776926302188706</v>
          </cell>
          <cell r="T29">
            <v>22.769202611448801</v>
          </cell>
        </row>
        <row r="30">
          <cell r="B30" t="str">
            <v>B5. One time 30 percent nominal depreciation in 2006</v>
          </cell>
          <cell r="O30">
            <v>15.71926270793422</v>
          </cell>
          <cell r="P30">
            <v>15.382683416381989</v>
          </cell>
          <cell r="Q30">
            <v>15.896303232028647</v>
          </cell>
          <cell r="R30">
            <v>17.205881419937587</v>
          </cell>
          <cell r="S30">
            <v>17.949629032244427</v>
          </cell>
          <cell r="T30">
            <v>19.199984818557894</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A2. Country-specific shock in 2005, with reduction in GDP growth (relative to baseline) of one standard deviation 4/</v>
          </cell>
          <cell r="O37" t="e">
            <v>#REF!</v>
          </cell>
          <cell r="P37" t="e">
            <v>#REF!</v>
          </cell>
          <cell r="Q37" t="e">
            <v>#REF!</v>
          </cell>
          <cell r="R37" t="e">
            <v>#REF!</v>
          </cell>
          <cell r="S37" t="e">
            <v>#REF!</v>
          </cell>
          <cell r="T37" t="e">
            <v>#REF!</v>
          </cell>
        </row>
        <row r="38">
          <cell r="B38" t="str">
            <v>A3. Selected variables are consistent with market forecast in 2005-09</v>
          </cell>
          <cell r="O38" t="e">
            <v>#REF!</v>
          </cell>
          <cell r="P38" t="e">
            <v>#REF!</v>
          </cell>
          <cell r="Q38" t="e">
            <v>#REF!</v>
          </cell>
          <cell r="R38" t="e">
            <v>#REF!</v>
          </cell>
          <cell r="S38" t="e">
            <v>#REF!</v>
          </cell>
          <cell r="T38" t="e">
            <v>#REF!</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B2. Real GDP growth is at baseline minus one-half standard deviations</v>
          </cell>
          <cell r="O43">
            <v>14.920185054561713</v>
          </cell>
          <cell r="P43">
            <v>15.010641491220122</v>
          </cell>
          <cell r="Q43">
            <v>15.201083672016411</v>
          </cell>
          <cell r="R43">
            <v>15.713389878471162</v>
          </cell>
          <cell r="S43">
            <v>15.71946817072099</v>
          </cell>
          <cell r="T43">
            <v>16.086925178614116</v>
          </cell>
        </row>
        <row r="44">
          <cell r="B44" t="str">
            <v>B3. Non-interest current account is at baseline minus one-half standard deviations</v>
          </cell>
          <cell r="O44">
            <v>14.920185054561713</v>
          </cell>
          <cell r="P44">
            <v>16.680313821168916</v>
          </cell>
          <cell r="Q44">
            <v>17.248461301638006</v>
          </cell>
          <cell r="R44">
            <v>18.233208331587896</v>
          </cell>
          <cell r="S44">
            <v>18.718765171843799</v>
          </cell>
          <cell r="T44">
            <v>19.642802268736055</v>
          </cell>
        </row>
        <row r="45">
          <cell r="B45" t="str">
            <v>B4. Combination of B1-B4 using 1/4 standard deviation shocks</v>
          </cell>
          <cell r="O45">
            <v>14.920185054561713</v>
          </cell>
          <cell r="P45">
            <v>15.921912080140505</v>
          </cell>
          <cell r="Q45">
            <v>16.324606925434885</v>
          </cell>
          <cell r="R45">
            <v>17.103565684204309</v>
          </cell>
          <cell r="S45">
            <v>17.380412178477933</v>
          </cell>
          <cell r="T45">
            <v>18.063011353489674</v>
          </cell>
        </row>
        <row r="46">
          <cell r="B46" t="str">
            <v>B5. One time 30 percent nominal depreciation in 2006</v>
          </cell>
          <cell r="O46">
            <v>14.920185054561713</v>
          </cell>
          <cell r="P46">
            <v>20.582021479050727</v>
          </cell>
          <cell r="Q46">
            <v>20.499165433566162</v>
          </cell>
          <cell r="R46">
            <v>20.982369247424025</v>
          </cell>
          <cell r="S46">
            <v>20.693383729692549</v>
          </cell>
          <cell r="T46">
            <v>20.860524153743697</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debt. Interest expenditures are derived by applying the respective interest rate to the previous period debt stock under each alternative scenario.</v>
          </cell>
        </row>
        <row r="52">
          <cell r="B52" t="str">
            <v>3/ The key variables include real GDP growth; nominal interest rate; dollar deflator growth; and both non-interest current account and non-debt inflows in percent of GDP.</v>
          </cell>
        </row>
        <row r="53">
          <cell r="B53" t="str">
            <v xml:space="preserve">4/ The implied change in other key variables under this scenario is discussed in the text. </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s>
    <sheetDataSet>
      <sheetData sheetId="0"/>
      <sheetData sheetId="1"/>
      <sheetData sheetId="2"/>
      <sheetData sheetId="3"/>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s>
    <sheetDataSet>
      <sheetData sheetId="0"/>
      <sheetData sheetId="1"/>
      <sheetData sheetId="2"/>
      <sheetData sheetId="3"/>
      <sheetData sheetId="4" refreshError="1">
        <row r="5">
          <cell r="B5">
            <v>2000</v>
          </cell>
          <cell r="C5">
            <v>2001</v>
          </cell>
          <cell r="D5">
            <v>2002</v>
          </cell>
          <cell r="E5">
            <v>2003</v>
          </cell>
        </row>
        <row r="8">
          <cell r="A8" t="str">
            <v>Key Economic and Market Indicators</v>
          </cell>
        </row>
        <row r="9">
          <cell r="A9" t="str">
            <v>Real GDP growth (in percent)</v>
          </cell>
          <cell r="B9">
            <v>2.035398622287147</v>
          </cell>
          <cell r="C9">
            <v>3.7857410702522287</v>
          </cell>
          <cell r="D9">
            <v>4.6111781486932273</v>
          </cell>
          <cell r="E9">
            <v>4.4672623016402326</v>
          </cell>
        </row>
        <row r="10">
          <cell r="A10" t="str">
            <v>CPI inflation (period average, in percent)</v>
          </cell>
          <cell r="B10">
            <v>12.028861672837749</v>
          </cell>
          <cell r="C10">
            <v>7.3037809647979515</v>
          </cell>
          <cell r="D10">
            <v>3.3233106504193728</v>
          </cell>
          <cell r="E10">
            <v>8.5</v>
          </cell>
        </row>
        <row r="11">
          <cell r="A11" t="str">
            <v>Short-term interbank rate (in percent)</v>
          </cell>
          <cell r="B11">
            <v>8.5816666666666652</v>
          </cell>
          <cell r="C11">
            <v>7.769166666666667</v>
          </cell>
          <cell r="D11">
            <v>7.8066666666666675</v>
          </cell>
          <cell r="E11">
            <v>6.32</v>
          </cell>
        </row>
        <row r="12">
          <cell r="A12" t="str">
            <v>EMBI secondary market spread (basis points, end of period)</v>
          </cell>
          <cell r="B12" t="str">
            <v>…</v>
          </cell>
          <cell r="C12" t="str">
            <v>…</v>
          </cell>
          <cell r="D12" t="str">
            <v>…</v>
          </cell>
          <cell r="E12" t="str">
            <v>…</v>
          </cell>
        </row>
        <row r="13">
          <cell r="A13" t="str">
            <v>Exchange rate Sk/US$ (end of period)</v>
          </cell>
          <cell r="B13">
            <v>47.389000000000003</v>
          </cell>
          <cell r="C13">
            <v>48.466999999999999</v>
          </cell>
          <cell r="D13">
            <v>40.036000000000001</v>
          </cell>
          <cell r="E13">
            <v>32.92</v>
          </cell>
        </row>
        <row r="16">
          <cell r="A16" t="str">
            <v>External Sector</v>
          </cell>
        </row>
        <row r="17">
          <cell r="A17" t="str">
            <v>Exchange rate regime</v>
          </cell>
          <cell r="B17" t="str">
            <v>Managed floating</v>
          </cell>
        </row>
        <row r="18">
          <cell r="A18" t="str">
            <v>Current account balance (percent of GDP)</v>
          </cell>
          <cell r="B18">
            <v>-3.4636573362638488</v>
          </cell>
          <cell r="C18">
            <v>-8.407194853338007</v>
          </cell>
          <cell r="D18">
            <v>-7.999629388763382</v>
          </cell>
          <cell r="E18">
            <v>-0.85626393194781836</v>
          </cell>
        </row>
        <row r="19">
          <cell r="A19" t="str">
            <v>Net FDI inflows (percent of GDP)</v>
          </cell>
          <cell r="B19">
            <v>10.36732895897099</v>
          </cell>
          <cell r="C19">
            <v>5.4439924505726625</v>
          </cell>
          <cell r="D19">
            <v>16.350849739075539</v>
          </cell>
          <cell r="E19">
            <v>1.7749988247863249</v>
          </cell>
        </row>
        <row r="20">
          <cell r="A20" t="str">
            <v>Export growth (US$ value, GNFS)</v>
          </cell>
          <cell r="B20">
            <v>14.864495470165579</v>
          </cell>
          <cell r="C20">
            <v>7.0974774345985594</v>
          </cell>
          <cell r="D20">
            <v>13.425324299569155</v>
          </cell>
          <cell r="E20">
            <v>46.484482044883435</v>
          </cell>
        </row>
        <row r="21">
          <cell r="A21" t="str">
            <v xml:space="preserve">Real effective exchange rate (2000 = 100)  </v>
          </cell>
          <cell r="B21">
            <v>100</v>
          </cell>
          <cell r="C21">
            <v>100.55386661515627</v>
          </cell>
          <cell r="D21">
            <v>100.48456753547046</v>
          </cell>
          <cell r="E21">
            <v>112.13728474870786</v>
          </cell>
        </row>
        <row r="22">
          <cell r="A22" t="str">
            <v>Gross official international reserves (GIR) in US$ billion</v>
          </cell>
          <cell r="B22">
            <v>4.0768000000000004</v>
          </cell>
          <cell r="C22">
            <v>4.1886427230136505</v>
          </cell>
          <cell r="D22">
            <v>9.1954999999999991</v>
          </cell>
          <cell r="E22">
            <v>12.148999999999999</v>
          </cell>
        </row>
        <row r="23">
          <cell r="A23" t="str">
            <v xml:space="preserve">GIR in percent of external short-term debt at remaining maturity </v>
          </cell>
          <cell r="B23">
            <v>102.00364298724955</v>
          </cell>
          <cell r="C23">
            <v>95.151087781354732</v>
          </cell>
          <cell r="D23">
            <v>132.1382382526225</v>
          </cell>
          <cell r="E23">
            <v>85.344552581958979</v>
          </cell>
        </row>
        <row r="24">
          <cell r="A24" t="str">
            <v xml:space="preserve">Net official international reserves (NIR) in US$ billion </v>
          </cell>
          <cell r="B24">
            <v>3.7529386739026509</v>
          </cell>
          <cell r="C24">
            <v>3.9225599483835722</v>
          </cell>
          <cell r="D24">
            <v>8.760844984422743</v>
          </cell>
          <cell r="E24">
            <v>11.070891728261516</v>
          </cell>
        </row>
        <row r="25">
          <cell r="A25" t="str">
            <v xml:space="preserve">Total gross external debt in percent of GDP </v>
          </cell>
          <cell r="B25">
            <v>53.440365724419458</v>
          </cell>
          <cell r="C25">
            <v>52.866938251067076</v>
          </cell>
          <cell r="D25">
            <v>54.079111901055896</v>
          </cell>
          <cell r="E25">
            <v>55.333568051282043</v>
          </cell>
        </row>
        <row r="26">
          <cell r="A26" t="str">
            <v xml:space="preserve">o/w  Short-term debt (original maturity in percent of GDP) </v>
          </cell>
          <cell r="B26">
            <v>11.945279953480025</v>
          </cell>
          <cell r="C26">
            <v>14.712790651057189</v>
          </cell>
          <cell r="D26">
            <v>17.48005113098489</v>
          </cell>
          <cell r="E26">
            <v>23.804002980669871</v>
          </cell>
        </row>
        <row r="27">
          <cell r="A27" t="str">
            <v xml:space="preserve">           Private sector debt (in percent of GDP)</v>
          </cell>
          <cell r="B27">
            <v>36.702174625308288</v>
          </cell>
          <cell r="C27">
            <v>36.322982150625464</v>
          </cell>
          <cell r="D27">
            <v>38.647387577371205</v>
          </cell>
          <cell r="E27">
            <v>39.237170299145291</v>
          </cell>
        </row>
        <row r="28">
          <cell r="A28" t="str">
            <v xml:space="preserve">Total gross external debt in percent of exports of GNFS </v>
          </cell>
          <cell r="B28">
            <v>76.522845875333601</v>
          </cell>
          <cell r="C28">
            <v>73.026982378869192</v>
          </cell>
          <cell r="D28">
            <v>76.422736734087025</v>
          </cell>
          <cell r="E28">
            <v>72.004489784546053</v>
          </cell>
        </row>
        <row r="29">
          <cell r="A29" t="str">
            <v>Gross external financing requirement (in US billion)</v>
          </cell>
          <cell r="B29">
            <v>5.0892999999999997</v>
          </cell>
          <cell r="C29">
            <v>5.752751323431581</v>
          </cell>
          <cell r="D29">
            <v>6.3409941559352418</v>
          </cell>
          <cell r="E29">
            <v>7.2389381908149346</v>
          </cell>
        </row>
        <row r="32">
          <cell r="A32" t="str">
            <v>Public Sector  2/</v>
          </cell>
        </row>
        <row r="33">
          <cell r="A33" t="str">
            <v xml:space="preserve">Overall balance (percent of GDP) </v>
          </cell>
          <cell r="B33">
            <v>-12.307524310042298</v>
          </cell>
          <cell r="C33">
            <v>-5.9985147044261815</v>
          </cell>
          <cell r="D33">
            <v>-5.7045228472601535</v>
          </cell>
          <cell r="E33">
            <v>-3.3646353646353639</v>
          </cell>
        </row>
        <row r="34">
          <cell r="A34" t="str">
            <v xml:space="preserve">Primary balance (percent of GDP) </v>
          </cell>
          <cell r="B34">
            <v>-9.9463749854134385</v>
          </cell>
          <cell r="C34">
            <v>-3.2516090702049709</v>
          </cell>
          <cell r="D34">
            <v>-2.6017658838521784</v>
          </cell>
          <cell r="E34">
            <v>-1.5393772893772892</v>
          </cell>
        </row>
        <row r="35">
          <cell r="A35" t="str">
            <v xml:space="preserve">Debt-stabilizing primary balance (percent of GDP) </v>
          </cell>
          <cell r="B35" t="str">
            <v>…</v>
          </cell>
          <cell r="C35" t="str">
            <v>…</v>
          </cell>
          <cell r="D35" t="str">
            <v>…</v>
          </cell>
          <cell r="E35" t="str">
            <v>…</v>
          </cell>
        </row>
        <row r="36">
          <cell r="A36" t="str">
            <v>Gross public sector financing requirement (in percent of GDP)</v>
          </cell>
          <cell r="B36">
            <v>20.865759518525536</v>
          </cell>
          <cell r="C36">
            <v>19.043443116006475</v>
          </cell>
          <cell r="D36">
            <v>17.643546331694886</v>
          </cell>
          <cell r="E36">
            <v>18.027599132814743</v>
          </cell>
        </row>
        <row r="37">
          <cell r="A37" t="str">
            <v xml:space="preserve">Public sector gross debt (PSGD, in percent of GDP) </v>
          </cell>
          <cell r="B37">
            <v>49.878650520994469</v>
          </cell>
          <cell r="C37">
            <v>48.736112486384791</v>
          </cell>
          <cell r="D37">
            <v>43.272073548152193</v>
          </cell>
          <cell r="E37">
            <v>42.6048951048951</v>
          </cell>
        </row>
        <row r="38">
          <cell r="A38" t="str">
            <v>o/w  External debt from official creditors (in percent of total PSGD)</v>
          </cell>
          <cell r="B38">
            <v>3.2481681945142005</v>
          </cell>
          <cell r="C38">
            <v>2.8645439528958558</v>
          </cell>
          <cell r="D38">
            <v>3.1435923731612352</v>
          </cell>
          <cell r="E38">
            <v>4.3166072210823874</v>
          </cell>
        </row>
        <row r="39">
          <cell r="A39" t="str">
            <v>External debt from private creditors (in percent of total PSGD)</v>
          </cell>
          <cell r="B39">
            <v>27.098280730805495</v>
          </cell>
          <cell r="C39">
            <v>28.467599278530177</v>
          </cell>
          <cell r="D39">
            <v>28.37375774263916</v>
          </cell>
          <cell r="E39">
            <v>25.575408870195592</v>
          </cell>
        </row>
        <row r="40">
          <cell r="A40" t="str">
            <v>Debt linked to foreign currency (in percent of total PSGD)</v>
          </cell>
          <cell r="B40">
            <v>23.533137585693254</v>
          </cell>
          <cell r="C40">
            <v>19.27088539698407</v>
          </cell>
          <cell r="D40">
            <v>23.677971841888819</v>
          </cell>
          <cell r="E40">
            <v>20.31518064755652</v>
          </cell>
        </row>
        <row r="41">
          <cell r="A41" t="str">
            <v>Debt at variable interest rate or indexed to inflation (in percent of total PSGD)</v>
          </cell>
          <cell r="B41" t="str">
            <v>…</v>
          </cell>
          <cell r="C41" t="str">
            <v>…</v>
          </cell>
          <cell r="D41" t="str">
            <v>…</v>
          </cell>
          <cell r="E41" t="str">
            <v>…</v>
          </cell>
        </row>
        <row r="42">
          <cell r="A42" t="str">
            <v>Public sector net debt (in percent of GDP)</v>
          </cell>
          <cell r="B42" t="str">
            <v>…</v>
          </cell>
          <cell r="C42" t="str">
            <v>…</v>
          </cell>
          <cell r="D42" t="str">
            <v>…</v>
          </cell>
          <cell r="E42">
            <v>29.039377289377292</v>
          </cell>
        </row>
        <row r="45">
          <cell r="A45" t="str">
            <v xml:space="preserve">Financial Sector </v>
          </cell>
        </row>
        <row r="46">
          <cell r="A46" t="str">
            <v>Capital adequacy ratio (in percent)</v>
          </cell>
          <cell r="B46">
            <v>13.75</v>
          </cell>
          <cell r="C46">
            <v>19.75</v>
          </cell>
          <cell r="D46">
            <v>21.3</v>
          </cell>
          <cell r="E46">
            <v>21.6</v>
          </cell>
        </row>
        <row r="47">
          <cell r="A47" t="str">
            <v xml:space="preserve">NPLs in percent of total loans </v>
          </cell>
          <cell r="B47">
            <v>20.11</v>
          </cell>
          <cell r="C47">
            <v>20.53</v>
          </cell>
          <cell r="D47">
            <v>9.2200000000000006</v>
          </cell>
          <cell r="E47">
            <v>6.41</v>
          </cell>
        </row>
        <row r="48">
          <cell r="A48" t="str">
            <v>Provisions in percent of NPLs</v>
          </cell>
          <cell r="B48">
            <v>83.8</v>
          </cell>
          <cell r="C48">
            <v>88.6</v>
          </cell>
          <cell r="D48">
            <v>86.14</v>
          </cell>
          <cell r="E48">
            <v>88.3</v>
          </cell>
        </row>
        <row r="49">
          <cell r="A49" t="str">
            <v>Return on average assets (in percent)</v>
          </cell>
          <cell r="B49">
            <v>0.52</v>
          </cell>
          <cell r="C49">
            <v>0.98</v>
          </cell>
          <cell r="D49">
            <v>1.17</v>
          </cell>
          <cell r="E49">
            <v>1.1499999999999999</v>
          </cell>
        </row>
        <row r="50">
          <cell r="A50" t="str">
            <v xml:space="preserve">FX deposits held by residents (in percent of total deposits) </v>
          </cell>
          <cell r="B50">
            <v>17.433906452209278</v>
          </cell>
          <cell r="C50">
            <v>17.548839539155118</v>
          </cell>
          <cell r="D50">
            <v>17.245838047518991</v>
          </cell>
          <cell r="E50">
            <v>14.151813153042406</v>
          </cell>
        </row>
        <row r="51">
          <cell r="A51" t="str">
            <v>FX deposits held by residents (in percent of gross international reserves)</v>
          </cell>
          <cell r="B51">
            <v>48.810666969492246</v>
          </cell>
          <cell r="C51">
            <v>51.770607264047207</v>
          </cell>
          <cell r="D51">
            <v>28.982669879094573</v>
          </cell>
          <cell r="E51">
            <v>23.028161766610555</v>
          </cell>
        </row>
        <row r="52">
          <cell r="A52" t="str">
            <v>FX loans to residents (in percent of total loans)</v>
          </cell>
          <cell r="B52">
            <v>12.30806726785279</v>
          </cell>
          <cell r="C52">
            <v>15.932102441929718</v>
          </cell>
          <cell r="D52">
            <v>15.928424757993549</v>
          </cell>
          <cell r="E52">
            <v>17.703225806451613</v>
          </cell>
        </row>
        <row r="53">
          <cell r="A53" t="str">
            <v>Net open forex position (sum of on- and off- balance sheet exposure) (in percent of capital)</v>
          </cell>
          <cell r="B53" t="str">
            <v>…</v>
          </cell>
          <cell r="C53" t="str">
            <v>…</v>
          </cell>
          <cell r="D53" t="str">
            <v>…</v>
          </cell>
          <cell r="E53" t="str">
            <v>…</v>
          </cell>
        </row>
        <row r="54">
          <cell r="A54" t="str">
            <v>Ratio of gross notional off-balance sheet exposure to capital</v>
          </cell>
          <cell r="B54" t="str">
            <v>…</v>
          </cell>
          <cell r="C54" t="str">
            <v>…</v>
          </cell>
          <cell r="D54" t="str">
            <v>…</v>
          </cell>
          <cell r="E54" t="str">
            <v>…</v>
          </cell>
        </row>
        <row r="56">
          <cell r="A56" t="str">
            <v>Memo item:</v>
          </cell>
        </row>
        <row r="57">
          <cell r="A57" t="str">
            <v>Nominal GDP in billions of U.S. dollars</v>
          </cell>
          <cell r="B57">
            <v>20.217357897053152</v>
          </cell>
          <cell r="C57">
            <v>20.887244248114019</v>
          </cell>
          <cell r="D57">
            <v>24.237343290661691</v>
          </cell>
          <cell r="E57">
            <v>32.692979392245896</v>
          </cell>
        </row>
        <row r="59">
          <cell r="A59" t="str">
            <v>1/ Staff projection, or actual data for period specified in column G</v>
          </cell>
        </row>
        <row r="60">
          <cell r="A60" t="str">
            <v>2/  General government.</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cell r="C11" t="str">
            <v>Mar90</v>
          </cell>
        </row>
        <row r="12">
          <cell r="B12" t="str">
            <v>+</v>
          </cell>
        </row>
        <row r="13">
          <cell r="B13" t="str">
            <v>+</v>
          </cell>
        </row>
        <row r="14">
          <cell r="B14" t="str">
            <v>+</v>
          </cell>
          <cell r="C14" t="str">
            <v>Jun</v>
          </cell>
        </row>
        <row r="15">
          <cell r="B15" t="str">
            <v>+</v>
          </cell>
        </row>
        <row r="16">
          <cell r="B16" t="str">
            <v>+</v>
          </cell>
        </row>
        <row r="17">
          <cell r="B17" t="str">
            <v>+</v>
          </cell>
          <cell r="C17" t="str">
            <v>Sep</v>
          </cell>
        </row>
        <row r="18">
          <cell r="B18" t="str">
            <v>+</v>
          </cell>
        </row>
        <row r="19">
          <cell r="B19" t="str">
            <v>+</v>
          </cell>
        </row>
        <row r="20">
          <cell r="B20" t="str">
            <v>+</v>
          </cell>
          <cell r="C20" t="str">
            <v>Dec</v>
          </cell>
        </row>
        <row r="21">
          <cell r="B21" t="str">
            <v>+</v>
          </cell>
        </row>
        <row r="22">
          <cell r="B22" t="str">
            <v>+</v>
          </cell>
        </row>
        <row r="23">
          <cell r="B23" t="str">
            <v>+</v>
          </cell>
          <cell r="C23" t="str">
            <v>Mar91</v>
          </cell>
        </row>
        <row r="24">
          <cell r="B24" t="str">
            <v>+</v>
          </cell>
        </row>
        <row r="25">
          <cell r="B25" t="str">
            <v>+</v>
          </cell>
        </row>
        <row r="26">
          <cell r="B26" t="str">
            <v>+</v>
          </cell>
          <cell r="C26" t="str">
            <v>Jun</v>
          </cell>
        </row>
        <row r="27">
          <cell r="B27" t="str">
            <v>+</v>
          </cell>
        </row>
        <row r="28">
          <cell r="B28" t="str">
            <v>+</v>
          </cell>
        </row>
        <row r="29">
          <cell r="B29" t="str">
            <v>+</v>
          </cell>
          <cell r="C29" t="str">
            <v>Sep</v>
          </cell>
        </row>
        <row r="30">
          <cell r="B30" t="str">
            <v>+</v>
          </cell>
        </row>
        <row r="31">
          <cell r="B31" t="str">
            <v>+</v>
          </cell>
        </row>
        <row r="32">
          <cell r="B32" t="str">
            <v>+</v>
          </cell>
          <cell r="C32" t="str">
            <v>Dec</v>
          </cell>
        </row>
        <row r="33">
          <cell r="B33" t="str">
            <v>+</v>
          </cell>
        </row>
        <row r="34">
          <cell r="B34" t="str">
            <v>+</v>
          </cell>
        </row>
        <row r="35">
          <cell r="B35" t="str">
            <v>+</v>
          </cell>
          <cell r="C35" t="str">
            <v>Mar92</v>
          </cell>
        </row>
        <row r="36">
          <cell r="B36" t="str">
            <v>+</v>
          </cell>
        </row>
        <row r="37">
          <cell r="B37" t="str">
            <v>+</v>
          </cell>
        </row>
        <row r="38">
          <cell r="B38" t="str">
            <v>+</v>
          </cell>
          <cell r="C38" t="str">
            <v>Jun</v>
          </cell>
        </row>
        <row r="39">
          <cell r="B39" t="str">
            <v>+</v>
          </cell>
        </row>
        <row r="40">
          <cell r="B40" t="str">
            <v>+</v>
          </cell>
        </row>
        <row r="41">
          <cell r="B41" t="str">
            <v>+</v>
          </cell>
          <cell r="C41" t="str">
            <v>Sep</v>
          </cell>
        </row>
        <row r="42">
          <cell r="B42" t="str">
            <v>+</v>
          </cell>
        </row>
        <row r="43">
          <cell r="B43" t="str">
            <v>+</v>
          </cell>
        </row>
        <row r="44">
          <cell r="B44" t="str">
            <v>+</v>
          </cell>
          <cell r="C44" t="str">
            <v>Dec</v>
          </cell>
        </row>
        <row r="45">
          <cell r="B45" t="str">
            <v>+</v>
          </cell>
        </row>
        <row r="46">
          <cell r="B46" t="str">
            <v>+</v>
          </cell>
        </row>
        <row r="47">
          <cell r="B47" t="str">
            <v>+</v>
          </cell>
          <cell r="C47" t="str">
            <v>Mar93</v>
          </cell>
        </row>
        <row r="48">
          <cell r="B48" t="str">
            <v>+</v>
          </cell>
        </row>
        <row r="49">
          <cell r="B49" t="str">
            <v>+</v>
          </cell>
        </row>
        <row r="50">
          <cell r="B50" t="str">
            <v>+</v>
          </cell>
          <cell r="C50" t="str">
            <v>Jun</v>
          </cell>
        </row>
        <row r="51">
          <cell r="B51" t="str">
            <v>+</v>
          </cell>
        </row>
        <row r="52">
          <cell r="B52" t="str">
            <v>+</v>
          </cell>
        </row>
        <row r="53">
          <cell r="B53" t="str">
            <v>+</v>
          </cell>
          <cell r="C53" t="str">
            <v>Sep</v>
          </cell>
        </row>
        <row r="54">
          <cell r="B54" t="str">
            <v>+</v>
          </cell>
        </row>
        <row r="55">
          <cell r="B55" t="str">
            <v>+</v>
          </cell>
        </row>
        <row r="56">
          <cell r="B56" t="str">
            <v>+</v>
          </cell>
          <cell r="C56" t="str">
            <v>Dec</v>
          </cell>
        </row>
        <row r="57">
          <cell r="B57" t="str">
            <v>+</v>
          </cell>
        </row>
        <row r="58">
          <cell r="B58" t="str">
            <v>+</v>
          </cell>
        </row>
        <row r="59">
          <cell r="B59" t="str">
            <v>+</v>
          </cell>
          <cell r="C59" t="str">
            <v>Mar94</v>
          </cell>
        </row>
        <row r="60">
          <cell r="B60" t="str">
            <v>+</v>
          </cell>
        </row>
        <row r="61">
          <cell r="B61" t="str">
            <v>+</v>
          </cell>
        </row>
        <row r="62">
          <cell r="B62" t="str">
            <v>+</v>
          </cell>
          <cell r="C62" t="str">
            <v>Jun</v>
          </cell>
        </row>
        <row r="63">
          <cell r="B63" t="str">
            <v>+</v>
          </cell>
        </row>
        <row r="64">
          <cell r="B64" t="str">
            <v>+</v>
          </cell>
        </row>
        <row r="65">
          <cell r="B65" t="str">
            <v>+</v>
          </cell>
          <cell r="C65" t="str">
            <v>Sep</v>
          </cell>
        </row>
        <row r="66">
          <cell r="B66" t="str">
            <v>+</v>
          </cell>
        </row>
        <row r="67">
          <cell r="B67" t="str">
            <v>+</v>
          </cell>
        </row>
        <row r="68">
          <cell r="B68" t="str">
            <v>+</v>
          </cell>
          <cell r="C68" t="str">
            <v>Dec</v>
          </cell>
        </row>
        <row r="69">
          <cell r="B69" t="str">
            <v>+</v>
          </cell>
        </row>
        <row r="70">
          <cell r="B70" t="str">
            <v>+</v>
          </cell>
        </row>
        <row r="71">
          <cell r="B71" t="str">
            <v>+</v>
          </cell>
          <cell r="C71" t="str">
            <v>Mar95</v>
          </cell>
        </row>
        <row r="72">
          <cell r="B72" t="str">
            <v>+</v>
          </cell>
        </row>
        <row r="73">
          <cell r="B73" t="str">
            <v>+</v>
          </cell>
        </row>
        <row r="74">
          <cell r="B74" t="str">
            <v>+</v>
          </cell>
          <cell r="C74" t="str">
            <v>Jun</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0">
          <cell r="BK140">
            <v>90.145299612313636</v>
          </cell>
          <cell r="BN140">
            <v>112.36460206325194</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Y207">
            <v>57.637037001166128</v>
          </cell>
          <cell r="AZ207">
            <v>0.51348097145076543</v>
          </cell>
          <cell r="BB207">
            <v>129.04483366657445</v>
          </cell>
          <cell r="BR207">
            <v>108.43120270275897</v>
          </cell>
        </row>
        <row r="208">
          <cell r="B208" t="str">
            <v>+</v>
          </cell>
          <cell r="AY208">
            <v>57.364944804937565</v>
          </cell>
          <cell r="AZ208">
            <v>0.50145143880579912</v>
          </cell>
          <cell r="BB208">
            <v>129.4242727774234</v>
          </cell>
          <cell r="BR208">
            <v>111.89946758639846</v>
          </cell>
        </row>
        <row r="209">
          <cell r="B209" t="str">
            <v>+</v>
          </cell>
          <cell r="AY209">
            <v>57.418668150083597</v>
          </cell>
          <cell r="AZ209">
            <v>0.47119476502599783</v>
          </cell>
          <cell r="BB209">
            <v>131.11893325059657</v>
          </cell>
          <cell r="BR209">
            <v>111.98683846709983</v>
          </cell>
        </row>
        <row r="210">
          <cell r="B210" t="str">
            <v>+</v>
          </cell>
          <cell r="AY210">
            <v>57.217147304037255</v>
          </cell>
          <cell r="AZ210">
            <v>0.46201037289063729</v>
          </cell>
          <cell r="BB210">
            <v>132.03606809057149</v>
          </cell>
          <cell r="BR210">
            <v>113.10657987465447</v>
          </cell>
        </row>
        <row r="211">
          <cell r="B211" t="str">
            <v>+</v>
          </cell>
          <cell r="BB211">
            <v>132.42813896018779</v>
          </cell>
          <cell r="BR211">
            <v>115.24376319109841</v>
          </cell>
        </row>
        <row r="212">
          <cell r="B212" t="str">
            <v>+</v>
          </cell>
          <cell r="BB212">
            <v>133.55623384377358</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tabColor rgb="FFFFFF00"/>
    <pageSetUpPr fitToPage="1"/>
  </sheetPr>
  <dimension ref="A1:S172"/>
  <sheetViews>
    <sheetView topLeftCell="A67" zoomScale="115" zoomScaleNormal="115" workbookViewId="0">
      <selection activeCell="C85" sqref="C85"/>
    </sheetView>
  </sheetViews>
  <sheetFormatPr defaultRowHeight="15" x14ac:dyDescent="0.25"/>
  <cols>
    <col min="1" max="1" width="36.7109375" style="13" customWidth="1"/>
    <col min="2" max="4" width="12.7109375" style="10" customWidth="1"/>
    <col min="5" max="6" width="12.7109375" style="11" customWidth="1"/>
    <col min="7" max="7" width="3.28515625" style="11" customWidth="1"/>
    <col min="8" max="9" width="12.7109375" style="11" customWidth="1"/>
    <col min="10" max="10" width="10.7109375" style="11" customWidth="1"/>
    <col min="11" max="11" width="28.7109375" style="11" customWidth="1"/>
    <col min="12" max="16384" width="9.140625" style="11"/>
  </cols>
  <sheetData>
    <row r="1" spans="1:6" ht="13.5" customHeight="1" x14ac:dyDescent="0.25">
      <c r="A1" s="9" t="s">
        <v>144</v>
      </c>
    </row>
    <row r="2" spans="1:6" ht="13.5" customHeight="1" x14ac:dyDescent="0.25">
      <c r="A2" s="12" t="s">
        <v>145</v>
      </c>
    </row>
    <row r="3" spans="1:6" ht="13.5" customHeight="1" x14ac:dyDescent="0.25"/>
    <row r="4" spans="1:6" ht="13.5" customHeight="1" x14ac:dyDescent="0.25">
      <c r="A4" s="14"/>
      <c r="B4" s="15" t="s">
        <v>31</v>
      </c>
      <c r="C4" s="16" t="s">
        <v>146</v>
      </c>
      <c r="D4" s="16" t="s">
        <v>147</v>
      </c>
      <c r="E4" s="16" t="s">
        <v>146</v>
      </c>
      <c r="F4" s="16" t="s">
        <v>147</v>
      </c>
    </row>
    <row r="5" spans="1:6" ht="13.5" customHeight="1" x14ac:dyDescent="0.25">
      <c r="A5" s="14"/>
      <c r="B5" s="15"/>
      <c r="C5" s="15" t="s">
        <v>33</v>
      </c>
      <c r="D5" s="15" t="s">
        <v>33</v>
      </c>
      <c r="E5" s="17" t="s">
        <v>34</v>
      </c>
      <c r="F5" s="17" t="s">
        <v>34</v>
      </c>
    </row>
    <row r="6" spans="1:6" ht="13.5" customHeight="1" x14ac:dyDescent="0.25">
      <c r="A6" s="18" t="s">
        <v>148</v>
      </c>
      <c r="B6" s="15"/>
      <c r="C6" s="15"/>
      <c r="D6" s="15"/>
      <c r="E6" s="15"/>
      <c r="F6" s="15"/>
    </row>
    <row r="7" spans="1:6" ht="13.5" customHeight="1" x14ac:dyDescent="0.25">
      <c r="A7" s="18" t="s">
        <v>149</v>
      </c>
      <c r="B7" s="15" t="s">
        <v>26</v>
      </c>
      <c r="C7" s="19">
        <v>-2.9799996626778942</v>
      </c>
      <c r="D7" s="19">
        <v>-2.8299985372010985</v>
      </c>
      <c r="E7" s="20">
        <f>E8+E10+E11</f>
        <v>-2175.0010000000002</v>
      </c>
      <c r="F7" s="20">
        <v>-2144.3620000000001</v>
      </c>
    </row>
    <row r="8" spans="1:6" ht="13.5" customHeight="1" x14ac:dyDescent="0.25">
      <c r="A8" s="18" t="s">
        <v>150</v>
      </c>
      <c r="B8" s="15" t="s">
        <v>24</v>
      </c>
      <c r="C8" s="19">
        <v>-3.1707154430595006</v>
      </c>
      <c r="D8" s="19">
        <v>-2.9701772731728653</v>
      </c>
      <c r="E8" s="20">
        <v>-2314.1979999999999</v>
      </c>
      <c r="F8" s="20">
        <v>-2250.5790000000002</v>
      </c>
    </row>
    <row r="9" spans="1:6" ht="13.5" customHeight="1" x14ac:dyDescent="0.25">
      <c r="A9" s="18" t="s">
        <v>151</v>
      </c>
      <c r="B9" s="15" t="s">
        <v>22</v>
      </c>
      <c r="C9" s="20" t="s">
        <v>152</v>
      </c>
      <c r="D9" s="20" t="s">
        <v>152</v>
      </c>
      <c r="E9" s="20" t="s">
        <v>152</v>
      </c>
      <c r="F9" s="20" t="s">
        <v>152</v>
      </c>
    </row>
    <row r="10" spans="1:6" ht="13.5" customHeight="1" x14ac:dyDescent="0.25">
      <c r="A10" s="18" t="s">
        <v>153</v>
      </c>
      <c r="B10" s="15" t="s">
        <v>19</v>
      </c>
      <c r="C10" s="19">
        <v>0.14320981219858944</v>
      </c>
      <c r="D10" s="19">
        <v>4.9061303837901818E-2</v>
      </c>
      <c r="E10" s="20">
        <v>104.524</v>
      </c>
      <c r="F10" s="20">
        <v>37.174999999999997</v>
      </c>
    </row>
    <row r="11" spans="1:6" ht="13.5" customHeight="1" x14ac:dyDescent="0.25">
      <c r="A11" s="18" t="s">
        <v>154</v>
      </c>
      <c r="B11" s="15" t="s">
        <v>17</v>
      </c>
      <c r="C11" s="19">
        <v>4.7505968183017222E-2</v>
      </c>
      <c r="D11" s="19">
        <v>9.111743213386464E-2</v>
      </c>
      <c r="E11" s="20">
        <v>34.673000000000002</v>
      </c>
      <c r="F11" s="20">
        <v>69.042000000000002</v>
      </c>
    </row>
    <row r="12" spans="1:6" ht="13.5" customHeight="1" x14ac:dyDescent="0.25">
      <c r="A12" s="18" t="s">
        <v>155</v>
      </c>
      <c r="B12" s="15" t="s">
        <v>15</v>
      </c>
      <c r="C12" s="19">
        <v>1.8670531923118672</v>
      </c>
      <c r="D12" s="19">
        <v>1.8145753789353898</v>
      </c>
      <c r="E12" s="20">
        <v>1362.6990000000001</v>
      </c>
      <c r="F12" s="21">
        <v>1374.95</v>
      </c>
    </row>
    <row r="13" spans="1:6" ht="13.5" customHeight="1" x14ac:dyDescent="0.25">
      <c r="A13" s="18" t="s">
        <v>156</v>
      </c>
      <c r="B13" s="15"/>
      <c r="C13" s="15"/>
      <c r="D13" s="15"/>
      <c r="E13" s="15"/>
      <c r="F13" s="15"/>
    </row>
    <row r="14" spans="1:6" ht="13.5" customHeight="1" x14ac:dyDescent="0.25">
      <c r="A14" s="18" t="s">
        <v>157</v>
      </c>
      <c r="B14" s="15"/>
      <c r="C14" s="15"/>
      <c r="D14" s="15"/>
      <c r="E14" s="15"/>
      <c r="F14" s="15"/>
    </row>
    <row r="15" spans="1:6" ht="13.5" customHeight="1" x14ac:dyDescent="0.25">
      <c r="A15" s="18" t="s">
        <v>158</v>
      </c>
      <c r="B15" s="15"/>
      <c r="C15" s="15"/>
      <c r="D15" s="15"/>
      <c r="E15" s="15"/>
      <c r="F15" s="15"/>
    </row>
    <row r="16" spans="1:6" ht="13.5" customHeight="1" x14ac:dyDescent="0.25">
      <c r="A16" s="18" t="s">
        <v>159</v>
      </c>
      <c r="B16" s="15"/>
      <c r="C16" s="15"/>
      <c r="D16" s="15"/>
      <c r="E16" s="15"/>
      <c r="F16" s="15"/>
    </row>
    <row r="17" spans="1:14" ht="13.5" customHeight="1" x14ac:dyDescent="0.25">
      <c r="A17" s="22" t="s">
        <v>160</v>
      </c>
      <c r="B17" s="23"/>
      <c r="C17" s="23"/>
      <c r="D17" s="24"/>
      <c r="E17" s="23"/>
      <c r="F17" s="24"/>
    </row>
    <row r="18" spans="1:14" ht="13.5" customHeight="1" x14ac:dyDescent="0.25">
      <c r="A18" s="25" t="s">
        <v>161</v>
      </c>
      <c r="B18" s="15"/>
      <c r="C18" s="15"/>
      <c r="D18" s="15"/>
      <c r="E18" s="15"/>
      <c r="F18" s="15"/>
    </row>
    <row r="19" spans="1:14" ht="13.5" customHeight="1" x14ac:dyDescent="0.25">
      <c r="A19" s="26" t="s">
        <v>162</v>
      </c>
      <c r="B19" s="15"/>
      <c r="C19" s="15"/>
      <c r="D19" s="15"/>
      <c r="E19" s="15"/>
      <c r="F19" s="15"/>
    </row>
    <row r="20" spans="1:14" ht="13.5" customHeight="1" x14ac:dyDescent="0.25">
      <c r="A20" s="26" t="s">
        <v>163</v>
      </c>
      <c r="B20" s="15"/>
      <c r="C20" s="15"/>
      <c r="D20" s="15"/>
      <c r="E20" s="15"/>
      <c r="F20" s="15"/>
    </row>
    <row r="21" spans="1:14" ht="13.5" customHeight="1" x14ac:dyDescent="0.25">
      <c r="A21" s="18" t="s">
        <v>164</v>
      </c>
      <c r="B21" s="15"/>
      <c r="C21" s="15"/>
      <c r="D21" s="15"/>
      <c r="E21" s="15"/>
      <c r="F21" s="15"/>
    </row>
    <row r="22" spans="1:14" ht="13.5" customHeight="1" x14ac:dyDescent="0.25">
      <c r="A22" s="18" t="s">
        <v>165</v>
      </c>
      <c r="B22" s="15"/>
      <c r="C22" s="15"/>
      <c r="D22" s="15"/>
      <c r="E22" s="15"/>
      <c r="F22" s="15"/>
    </row>
    <row r="23" spans="1:14" ht="24" customHeight="1" x14ac:dyDescent="0.25">
      <c r="A23" s="18" t="s">
        <v>166</v>
      </c>
      <c r="B23" s="15"/>
      <c r="C23" s="15"/>
      <c r="D23" s="15"/>
      <c r="E23" s="15"/>
      <c r="F23" s="15"/>
    </row>
    <row r="24" spans="1:14" ht="24" customHeight="1" x14ac:dyDescent="0.25">
      <c r="A24" s="18" t="s">
        <v>167</v>
      </c>
      <c r="B24" s="15"/>
      <c r="C24" s="15"/>
      <c r="D24" s="15"/>
      <c r="E24" s="15"/>
      <c r="F24" s="15"/>
    </row>
    <row r="25" spans="1:14" ht="13.5" customHeight="1" x14ac:dyDescent="0.25">
      <c r="A25" s="18" t="s">
        <v>168</v>
      </c>
      <c r="B25" s="15"/>
      <c r="C25" s="15"/>
      <c r="D25" s="15"/>
      <c r="E25" s="15"/>
      <c r="F25" s="15"/>
    </row>
    <row r="26" spans="1:14" ht="12" customHeight="1" x14ac:dyDescent="0.25">
      <c r="A26" s="10" t="s">
        <v>169</v>
      </c>
      <c r="B26" s="27"/>
      <c r="C26" s="27"/>
      <c r="D26" s="27"/>
    </row>
    <row r="27" spans="1:14" ht="12" customHeight="1" x14ac:dyDescent="0.25">
      <c r="A27" s="10" t="s">
        <v>170</v>
      </c>
      <c r="B27" s="27"/>
      <c r="C27" s="27"/>
      <c r="D27" s="27"/>
    </row>
    <row r="28" spans="1:14" ht="12" customHeight="1" x14ac:dyDescent="0.25">
      <c r="A28" s="10" t="s">
        <v>171</v>
      </c>
      <c r="B28" s="27"/>
      <c r="C28" s="27"/>
      <c r="D28" s="27"/>
    </row>
    <row r="29" spans="1:14" ht="13.5" customHeight="1" x14ac:dyDescent="0.25">
      <c r="B29" s="27"/>
      <c r="C29" s="27"/>
      <c r="D29" s="27"/>
      <c r="K29" s="13"/>
      <c r="L29" s="28"/>
      <c r="M29" s="28"/>
      <c r="N29" s="28"/>
    </row>
    <row r="30" spans="1:14" ht="13.5" customHeight="1" x14ac:dyDescent="0.25">
      <c r="A30" s="29" t="s">
        <v>172</v>
      </c>
      <c r="B30" s="27"/>
      <c r="C30" s="27"/>
      <c r="D30" s="27"/>
      <c r="K30" s="13"/>
      <c r="L30" s="28"/>
      <c r="M30" s="28"/>
      <c r="N30" s="28"/>
    </row>
    <row r="31" spans="1:14" ht="13.5" customHeight="1" x14ac:dyDescent="0.25">
      <c r="A31" s="316" t="s">
        <v>504</v>
      </c>
      <c r="B31" s="27"/>
      <c r="C31" s="27"/>
      <c r="D31" s="27"/>
      <c r="K31" s="13"/>
      <c r="L31" s="28"/>
      <c r="M31" s="28"/>
      <c r="N31" s="28"/>
    </row>
    <row r="32" spans="1:14" ht="13.5" customHeight="1" x14ac:dyDescent="0.25">
      <c r="A32" s="30" t="s">
        <v>173</v>
      </c>
      <c r="B32" s="27"/>
      <c r="C32" s="27"/>
      <c r="D32" s="27"/>
      <c r="K32" s="13"/>
      <c r="L32" s="28"/>
      <c r="M32" s="28"/>
      <c r="N32" s="28"/>
    </row>
    <row r="33" spans="1:11" ht="13.5" customHeight="1" x14ac:dyDescent="0.25">
      <c r="A33" s="31"/>
      <c r="B33" s="32"/>
      <c r="C33" s="32"/>
      <c r="D33" s="32"/>
      <c r="H33" s="13"/>
      <c r="I33" s="28"/>
      <c r="J33" s="28"/>
      <c r="K33" s="28"/>
    </row>
    <row r="34" spans="1:11" ht="13.5" customHeight="1" x14ac:dyDescent="0.25">
      <c r="A34" s="33"/>
      <c r="B34" s="17" t="s">
        <v>31</v>
      </c>
      <c r="C34" s="34" t="s">
        <v>146</v>
      </c>
      <c r="D34" s="34" t="s">
        <v>147</v>
      </c>
      <c r="E34" s="34" t="s">
        <v>146</v>
      </c>
      <c r="F34" s="34" t="s">
        <v>147</v>
      </c>
      <c r="H34" s="34">
        <v>2013</v>
      </c>
      <c r="I34" s="34">
        <v>2014</v>
      </c>
      <c r="J34" s="28"/>
      <c r="K34" s="28"/>
    </row>
    <row r="35" spans="1:11" ht="13.5" customHeight="1" x14ac:dyDescent="0.25">
      <c r="A35" s="35" t="s">
        <v>32</v>
      </c>
      <c r="B35" s="17"/>
      <c r="C35" s="17" t="s">
        <v>33</v>
      </c>
      <c r="D35" s="17" t="s">
        <v>33</v>
      </c>
      <c r="E35" s="17" t="s">
        <v>34</v>
      </c>
      <c r="F35" s="17" t="s">
        <v>34</v>
      </c>
      <c r="H35" s="13"/>
      <c r="I35" s="28"/>
      <c r="J35" s="28"/>
      <c r="K35" s="28"/>
    </row>
    <row r="36" spans="1:11" ht="13.5" customHeight="1" x14ac:dyDescent="0.25">
      <c r="A36" s="36" t="s">
        <v>174</v>
      </c>
      <c r="B36" s="17" t="s">
        <v>36</v>
      </c>
      <c r="C36" s="5">
        <f>SUM(C38:C43)</f>
        <v>32.899814142644416</v>
      </c>
      <c r="D36" s="5">
        <f>SUM(D38:D43)</f>
        <v>33.203017192981292</v>
      </c>
      <c r="E36" s="130">
        <f>SUM(E38:E43)</f>
        <v>24012.462000000003</v>
      </c>
      <c r="F36" s="130">
        <f>SUM(F38:F43)</f>
        <v>25158.772140000001</v>
      </c>
      <c r="G36" s="38"/>
      <c r="H36" s="121">
        <f>E65-E36</f>
        <v>0</v>
      </c>
      <c r="I36" s="122">
        <f>F65-F36</f>
        <v>572.25586000000112</v>
      </c>
      <c r="J36" s="28"/>
      <c r="K36" s="28"/>
    </row>
    <row r="37" spans="1:11" ht="13.5" customHeight="1" x14ac:dyDescent="0.25">
      <c r="A37" s="39" t="s">
        <v>37</v>
      </c>
      <c r="B37" s="40"/>
      <c r="C37" s="41"/>
      <c r="D37" s="41"/>
      <c r="E37" s="131"/>
      <c r="F37" s="132"/>
      <c r="G37" s="38"/>
      <c r="H37" s="121">
        <f t="shared" ref="H37:I37" si="0">E66-E37</f>
        <v>0</v>
      </c>
      <c r="I37" s="122">
        <f t="shared" si="0"/>
        <v>0</v>
      </c>
      <c r="J37" s="28"/>
      <c r="K37" s="28"/>
    </row>
    <row r="38" spans="1:11" ht="13.5" customHeight="1" x14ac:dyDescent="0.25">
      <c r="A38" s="42" t="s">
        <v>38</v>
      </c>
      <c r="B38" s="17" t="s">
        <v>39</v>
      </c>
      <c r="C38" s="5">
        <v>9.9806376837376174</v>
      </c>
      <c r="D38" s="5">
        <v>9.504559619665951</v>
      </c>
      <c r="E38" s="130">
        <v>7284.53</v>
      </c>
      <c r="F38" s="130">
        <v>7201.8469999999998</v>
      </c>
      <c r="G38" s="38"/>
      <c r="H38" s="121">
        <f t="shared" ref="H38:I38" si="1">E67-E38</f>
        <v>0</v>
      </c>
      <c r="I38" s="122">
        <f t="shared" si="1"/>
        <v>250</v>
      </c>
      <c r="J38" s="28"/>
      <c r="K38" s="28"/>
    </row>
    <row r="39" spans="1:11" ht="13.5" customHeight="1" x14ac:dyDescent="0.25">
      <c r="A39" s="42" t="s">
        <v>40</v>
      </c>
      <c r="B39" s="17" t="s">
        <v>41</v>
      </c>
      <c r="C39" s="5">
        <v>5.630026512119982</v>
      </c>
      <c r="D39" s="5">
        <v>5.5775001785607108</v>
      </c>
      <c r="E39" s="130">
        <v>4109.1660000000002</v>
      </c>
      <c r="F39" s="130">
        <v>4226.2139999999999</v>
      </c>
      <c r="G39" s="38"/>
      <c r="H39" s="121">
        <f t="shared" ref="H39:I39" si="2">E68-E39</f>
        <v>0</v>
      </c>
      <c r="I39" s="122">
        <f t="shared" si="2"/>
        <v>162.91899999999987</v>
      </c>
      <c r="J39" s="28"/>
      <c r="K39" s="28"/>
    </row>
    <row r="40" spans="1:11" ht="13.5" customHeight="1" x14ac:dyDescent="0.25">
      <c r="A40" s="42" t="s">
        <v>42</v>
      </c>
      <c r="B40" s="17" t="s">
        <v>43</v>
      </c>
      <c r="C40" s="5">
        <v>0</v>
      </c>
      <c r="D40" s="5">
        <v>0</v>
      </c>
      <c r="E40" s="130">
        <v>0</v>
      </c>
      <c r="F40" s="130">
        <v>0</v>
      </c>
      <c r="G40" s="38"/>
      <c r="H40" s="121">
        <f t="shared" ref="H40:I40" si="3">E69-E40</f>
        <v>0</v>
      </c>
      <c r="I40" s="122">
        <f t="shared" si="3"/>
        <v>0</v>
      </c>
      <c r="J40" s="28"/>
      <c r="K40" s="28"/>
    </row>
    <row r="41" spans="1:11" ht="13.5" customHeight="1" x14ac:dyDescent="0.25">
      <c r="A41" s="42" t="s">
        <v>44</v>
      </c>
      <c r="B41" s="17" t="s">
        <v>45</v>
      </c>
      <c r="C41" s="5">
        <v>13.582711647459652</v>
      </c>
      <c r="D41" s="5">
        <v>13.131784878080122</v>
      </c>
      <c r="E41" s="130">
        <v>9913.5619999999999</v>
      </c>
      <c r="F41" s="133">
        <v>9950.2880000000005</v>
      </c>
      <c r="G41" s="38"/>
      <c r="H41" s="121">
        <f t="shared" ref="H41:I41" si="4">E70-E41</f>
        <v>0</v>
      </c>
      <c r="I41" s="122">
        <f t="shared" si="4"/>
        <v>-104.92100000000028</v>
      </c>
      <c r="J41" s="28"/>
      <c r="K41" s="28"/>
    </row>
    <row r="42" spans="1:11" ht="13.5" customHeight="1" x14ac:dyDescent="0.25">
      <c r="A42" s="42" t="s">
        <v>46</v>
      </c>
      <c r="B42" s="17" t="s">
        <v>47</v>
      </c>
      <c r="C42" s="5">
        <v>0.36225270278652033</v>
      </c>
      <c r="D42" s="5">
        <v>1.4533178955523576</v>
      </c>
      <c r="E42" s="130">
        <v>264.39600000000002</v>
      </c>
      <c r="F42" s="133">
        <v>1101.2159999999999</v>
      </c>
      <c r="G42" s="38"/>
      <c r="H42" s="121">
        <f t="shared" ref="H42:I42" si="5">E71-E42</f>
        <v>0</v>
      </c>
      <c r="I42" s="122">
        <f t="shared" si="5"/>
        <v>0</v>
      </c>
      <c r="J42" s="28"/>
      <c r="K42" s="28"/>
    </row>
    <row r="43" spans="1:11" ht="13.5" customHeight="1" x14ac:dyDescent="0.25">
      <c r="A43" s="42" t="s">
        <v>48</v>
      </c>
      <c r="B43" s="17"/>
      <c r="C43" s="5">
        <v>3.3441855965406475</v>
      </c>
      <c r="D43" s="5">
        <v>3.5358546211221502</v>
      </c>
      <c r="E43" s="130">
        <v>2440.808</v>
      </c>
      <c r="F43" s="133">
        <v>2679.2071399999991</v>
      </c>
      <c r="G43" s="38"/>
      <c r="H43" s="121">
        <f t="shared" ref="H43:I43" si="6">E72-E43</f>
        <v>0</v>
      </c>
      <c r="I43" s="122">
        <f t="shared" si="6"/>
        <v>264.25786000000107</v>
      </c>
      <c r="J43" s="28"/>
      <c r="K43" s="28"/>
    </row>
    <row r="44" spans="1:11" ht="13.5" customHeight="1" x14ac:dyDescent="0.25">
      <c r="A44" s="43" t="s">
        <v>49</v>
      </c>
      <c r="B44" s="17"/>
      <c r="C44" s="5">
        <f>SUM(C38:C41)</f>
        <v>29.193375843317249</v>
      </c>
      <c r="D44" s="5">
        <f>SUM(D38:D41)</f>
        <v>28.213844676306785</v>
      </c>
      <c r="E44" s="130">
        <f>SUM(E38:E41)</f>
        <v>21307.258000000002</v>
      </c>
      <c r="F44" s="130">
        <f>SUM(F38:F41)</f>
        <v>21378.349000000002</v>
      </c>
      <c r="G44" s="38"/>
      <c r="H44" s="121">
        <f t="shared" ref="H44:I44" si="7">E73-E44</f>
        <v>0</v>
      </c>
      <c r="I44" s="122">
        <f t="shared" si="7"/>
        <v>307.99799999999959</v>
      </c>
      <c r="J44" s="28"/>
      <c r="K44" s="28"/>
    </row>
    <row r="45" spans="1:11" ht="13.5" customHeight="1" x14ac:dyDescent="0.25">
      <c r="A45" s="36" t="s">
        <v>175</v>
      </c>
      <c r="B45" s="17" t="s">
        <v>51</v>
      </c>
      <c r="C45" s="5">
        <f>SUM(C47:C55)-C50</f>
        <v>35.879813805322314</v>
      </c>
      <c r="D45" s="5">
        <f>SUM(D47:D55)-D50</f>
        <v>36.950272567051591</v>
      </c>
      <c r="E45" s="130">
        <f>SUM(E47:E55)-E50</f>
        <v>26187.463000000003</v>
      </c>
      <c r="F45" s="133">
        <f>SUM(F47:F55)-F50</f>
        <v>27998.163016999999</v>
      </c>
      <c r="G45" s="38"/>
      <c r="H45" s="121">
        <f t="shared" ref="H45:I45" si="8">E74-E45</f>
        <v>0</v>
      </c>
      <c r="I45" s="122">
        <f t="shared" si="8"/>
        <v>-122.77301700000316</v>
      </c>
      <c r="J45" s="28"/>
      <c r="K45" s="28"/>
    </row>
    <row r="46" spans="1:11" ht="13.5" customHeight="1" x14ac:dyDescent="0.25">
      <c r="A46" s="39" t="s">
        <v>37</v>
      </c>
      <c r="B46" s="40"/>
      <c r="C46" s="44"/>
      <c r="D46" s="44"/>
      <c r="E46" s="134"/>
      <c r="F46" s="135"/>
      <c r="G46" s="38"/>
      <c r="H46" s="121">
        <f t="shared" ref="H46:I46" si="9">E75-E46</f>
        <v>0</v>
      </c>
      <c r="I46" s="122">
        <f t="shared" si="9"/>
        <v>0</v>
      </c>
      <c r="J46" s="28"/>
      <c r="K46" s="28"/>
    </row>
    <row r="47" spans="1:11" ht="13.5" customHeight="1" x14ac:dyDescent="0.25">
      <c r="A47" s="42" t="s">
        <v>52</v>
      </c>
      <c r="B47" s="17" t="s">
        <v>53</v>
      </c>
      <c r="C47" s="5">
        <v>6.7049427238162647</v>
      </c>
      <c r="D47" s="5">
        <v>6.5861257470185635</v>
      </c>
      <c r="E47" s="130">
        <v>4893.7110000000002</v>
      </c>
      <c r="F47" s="133">
        <v>4990.4752929999995</v>
      </c>
      <c r="G47" s="38"/>
      <c r="H47" s="121">
        <f t="shared" ref="H47:I47" si="10">E76-E47</f>
        <v>0</v>
      </c>
      <c r="I47" s="122">
        <f t="shared" si="10"/>
        <v>-96.79829299999983</v>
      </c>
      <c r="J47" s="28"/>
      <c r="K47" s="28"/>
    </row>
    <row r="48" spans="1:11" ht="13.5" customHeight="1" x14ac:dyDescent="0.25">
      <c r="A48" s="42" t="s">
        <v>54</v>
      </c>
      <c r="B48" s="17" t="s">
        <v>55</v>
      </c>
      <c r="C48" s="5">
        <v>4.1987148356604918</v>
      </c>
      <c r="D48" s="5">
        <v>4.5102133255437078</v>
      </c>
      <c r="E48" s="130">
        <v>3064.5</v>
      </c>
      <c r="F48" s="133">
        <v>3417.5035570000018</v>
      </c>
      <c r="G48" s="38"/>
      <c r="H48" s="121">
        <f t="shared" ref="H48:I48" si="11">E77-E48</f>
        <v>0</v>
      </c>
      <c r="I48" s="122">
        <f t="shared" si="11"/>
        <v>113.25544299999819</v>
      </c>
      <c r="J48" s="28"/>
      <c r="K48" s="28"/>
    </row>
    <row r="49" spans="1:14" ht="13.5" customHeight="1" x14ac:dyDescent="0.25">
      <c r="A49" s="42" t="s">
        <v>56</v>
      </c>
      <c r="B49" s="17" t="s">
        <v>176</v>
      </c>
      <c r="C49" s="5">
        <v>18.433728242707062</v>
      </c>
      <c r="D49" s="5">
        <v>18.400555831908942</v>
      </c>
      <c r="E49" s="130">
        <v>13454.155000000001</v>
      </c>
      <c r="F49" s="133">
        <v>13942.57</v>
      </c>
      <c r="G49" s="38"/>
      <c r="H49" s="121">
        <f t="shared" ref="H49:I49" si="12">E78-E49</f>
        <v>0</v>
      </c>
      <c r="I49" s="122">
        <f t="shared" si="12"/>
        <v>-290.10699999999997</v>
      </c>
      <c r="J49" s="28"/>
      <c r="K49" s="28"/>
    </row>
    <row r="50" spans="1:14" ht="13.5" customHeight="1" x14ac:dyDescent="0.25">
      <c r="A50" s="45" t="s">
        <v>58</v>
      </c>
      <c r="B50" s="40"/>
      <c r="C50" s="5">
        <v>0.25548655706328854</v>
      </c>
      <c r="D50" s="5">
        <v>0.23652497471775666</v>
      </c>
      <c r="E50" s="130">
        <v>186.471</v>
      </c>
      <c r="F50" s="136">
        <v>179.221</v>
      </c>
      <c r="G50" s="38"/>
      <c r="H50" s="121">
        <f t="shared" ref="H50:I50" si="13">E79-E50</f>
        <v>0</v>
      </c>
      <c r="I50" s="122">
        <f t="shared" si="13"/>
        <v>0</v>
      </c>
      <c r="J50" s="28"/>
      <c r="K50" s="28"/>
    </row>
    <row r="51" spans="1:14" ht="13.5" customHeight="1" x14ac:dyDescent="0.25">
      <c r="A51" s="42" t="s">
        <v>59</v>
      </c>
      <c r="B51" s="17" t="s">
        <v>60</v>
      </c>
      <c r="C51" s="5">
        <v>1.8670531923118672</v>
      </c>
      <c r="D51" s="5">
        <v>1.8145753789353898</v>
      </c>
      <c r="E51" s="130">
        <v>1362.6990000000001</v>
      </c>
      <c r="F51" s="130">
        <v>1374.95</v>
      </c>
      <c r="G51" s="38"/>
      <c r="H51" s="121">
        <f t="shared" ref="H51:I51" si="14">E80-E51</f>
        <v>0</v>
      </c>
      <c r="I51" s="122">
        <f t="shared" si="14"/>
        <v>0</v>
      </c>
      <c r="J51" s="28"/>
      <c r="K51" s="28"/>
    </row>
    <row r="52" spans="1:14" ht="13.5" customHeight="1" x14ac:dyDescent="0.25">
      <c r="A52" s="42" t="s">
        <v>61</v>
      </c>
      <c r="B52" s="17" t="s">
        <v>62</v>
      </c>
      <c r="C52" s="5">
        <v>1.2249286406868631</v>
      </c>
      <c r="D52" s="5">
        <v>1.3241565480944366</v>
      </c>
      <c r="E52" s="130">
        <v>894.03399999999999</v>
      </c>
      <c r="F52" s="130">
        <v>1003.347156</v>
      </c>
      <c r="G52" s="38"/>
      <c r="H52" s="121">
        <f t="shared" ref="H52:I52" si="15">E81-E52</f>
        <v>0</v>
      </c>
      <c r="I52" s="122">
        <f t="shared" si="15"/>
        <v>-14.282155999999986</v>
      </c>
      <c r="J52" s="28"/>
      <c r="K52" s="28"/>
    </row>
    <row r="53" spans="1:14" ht="13.5" customHeight="1" x14ac:dyDescent="0.25">
      <c r="A53" s="42" t="s">
        <v>63</v>
      </c>
      <c r="B53" s="17" t="s">
        <v>64</v>
      </c>
      <c r="C53" s="5">
        <v>1.5986574196566086</v>
      </c>
      <c r="D53" s="5">
        <v>1.2177875317060736</v>
      </c>
      <c r="E53" s="130">
        <v>1166.806</v>
      </c>
      <c r="F53" s="130">
        <v>922.74864199999979</v>
      </c>
      <c r="G53" s="38"/>
      <c r="H53" s="121">
        <f t="shared" ref="H53:I53" si="16">E82-E53</f>
        <v>0</v>
      </c>
      <c r="I53" s="122">
        <f t="shared" si="16"/>
        <v>62.854358000000161</v>
      </c>
      <c r="J53" s="28"/>
      <c r="K53" s="28"/>
    </row>
    <row r="54" spans="1:14" ht="13.5" customHeight="1" x14ac:dyDescent="0.25">
      <c r="A54" s="42" t="s">
        <v>65</v>
      </c>
      <c r="B54" s="17" t="s">
        <v>66</v>
      </c>
      <c r="C54" s="5">
        <v>0.48010718238640426</v>
      </c>
      <c r="D54" s="5">
        <v>0.75954260242113025</v>
      </c>
      <c r="E54" s="130">
        <v>350.41399999999999</v>
      </c>
      <c r="F54" s="130">
        <v>575.52478300000007</v>
      </c>
      <c r="G54" s="38"/>
      <c r="H54" s="121">
        <f t="shared" ref="H54:I54" si="17">E83-E54</f>
        <v>0</v>
      </c>
      <c r="I54" s="122">
        <f t="shared" si="17"/>
        <v>-11.090783000000101</v>
      </c>
      <c r="J54" s="28"/>
      <c r="K54" s="28"/>
    </row>
    <row r="55" spans="1:14" ht="13.5" customHeight="1" x14ac:dyDescent="0.25">
      <c r="A55" s="42" t="s">
        <v>67</v>
      </c>
      <c r="B55" s="17"/>
      <c r="C55" s="5">
        <v>1.3716815680967491</v>
      </c>
      <c r="D55" s="5">
        <v>2.3373156014233532</v>
      </c>
      <c r="E55" s="130">
        <v>1001.1439999999999</v>
      </c>
      <c r="F55" s="130">
        <v>1771.0435859999989</v>
      </c>
      <c r="G55" s="38"/>
      <c r="H55" s="121">
        <f t="shared" ref="H55:I55" si="18">E84-E55</f>
        <v>0</v>
      </c>
      <c r="I55" s="122">
        <f t="shared" si="18"/>
        <v>113.39541400000121</v>
      </c>
      <c r="J55" s="28"/>
      <c r="K55" s="28"/>
    </row>
    <row r="56" spans="1:14" ht="13.5" customHeight="1" x14ac:dyDescent="0.25">
      <c r="A56" s="564" t="s">
        <v>177</v>
      </c>
      <c r="B56" s="564"/>
      <c r="C56" s="564"/>
      <c r="D56" s="564"/>
      <c r="F56" s="46"/>
      <c r="H56" s="13"/>
      <c r="I56" s="123">
        <f>I36-I45</f>
        <v>695.02887700000429</v>
      </c>
      <c r="J56" s="28"/>
      <c r="K56" s="28"/>
    </row>
    <row r="57" spans="1:14" ht="13.5" customHeight="1" x14ac:dyDescent="0.25">
      <c r="B57" s="27"/>
      <c r="C57" s="47"/>
      <c r="D57" s="47">
        <f>D45-D36</f>
        <v>3.7472553740702992</v>
      </c>
      <c r="E57" s="47"/>
      <c r="F57" s="47"/>
      <c r="H57" s="13"/>
      <c r="I57" s="28"/>
      <c r="J57" s="28"/>
      <c r="K57" s="28"/>
    </row>
    <row r="58" spans="1:14" ht="13.5" customHeight="1" x14ac:dyDescent="0.25">
      <c r="B58" s="27"/>
      <c r="C58" s="27"/>
      <c r="D58" s="27"/>
      <c r="K58" s="13"/>
      <c r="L58" s="28"/>
      <c r="M58" s="28"/>
      <c r="N58" s="28"/>
    </row>
    <row r="59" spans="1:14" ht="13.5" customHeight="1" x14ac:dyDescent="0.25">
      <c r="A59" s="29" t="s">
        <v>178</v>
      </c>
      <c r="B59" s="32"/>
      <c r="C59" s="32"/>
      <c r="D59" s="32"/>
      <c r="K59" s="13"/>
      <c r="L59" s="28"/>
      <c r="M59" s="28"/>
      <c r="N59" s="28"/>
    </row>
    <row r="60" spans="1:14" ht="13.5" customHeight="1" x14ac:dyDescent="0.25">
      <c r="A60" s="48"/>
      <c r="B60" s="32"/>
      <c r="C60" s="32"/>
      <c r="D60" s="32"/>
      <c r="K60" s="13"/>
      <c r="L60" s="28"/>
      <c r="M60" s="28"/>
      <c r="N60" s="28"/>
    </row>
    <row r="61" spans="1:14" ht="13.5" customHeight="1" x14ac:dyDescent="0.25">
      <c r="A61" s="49" t="s">
        <v>30</v>
      </c>
      <c r="B61" s="32"/>
      <c r="C61" s="32"/>
      <c r="D61" s="32"/>
      <c r="K61" s="13"/>
      <c r="L61" s="28"/>
      <c r="M61" s="28"/>
      <c r="N61" s="28"/>
    </row>
    <row r="62" spans="1:14" ht="13.5" customHeight="1" x14ac:dyDescent="0.25">
      <c r="A62" s="31"/>
      <c r="B62" s="32"/>
      <c r="C62" s="32"/>
      <c r="D62" s="32"/>
      <c r="K62" s="13"/>
      <c r="L62" s="28"/>
      <c r="M62" s="28"/>
      <c r="N62" s="28"/>
    </row>
    <row r="63" spans="1:14" ht="13.5" customHeight="1" x14ac:dyDescent="0.25">
      <c r="A63" s="33"/>
      <c r="B63" s="17" t="s">
        <v>31</v>
      </c>
      <c r="C63" s="34" t="s">
        <v>146</v>
      </c>
      <c r="D63" s="34" t="s">
        <v>147</v>
      </c>
      <c r="E63" s="34" t="s">
        <v>146</v>
      </c>
      <c r="F63" s="34" t="s">
        <v>147</v>
      </c>
      <c r="K63" s="13"/>
      <c r="L63" s="28"/>
      <c r="M63" s="28"/>
      <c r="N63" s="28"/>
    </row>
    <row r="64" spans="1:14" ht="13.5" customHeight="1" x14ac:dyDescent="0.25">
      <c r="A64" s="35" t="s">
        <v>32</v>
      </c>
      <c r="B64" s="17"/>
      <c r="C64" s="17" t="s">
        <v>33</v>
      </c>
      <c r="D64" s="17" t="s">
        <v>33</v>
      </c>
      <c r="E64" s="17" t="s">
        <v>34</v>
      </c>
      <c r="F64" s="17" t="s">
        <v>34</v>
      </c>
      <c r="K64" s="13"/>
      <c r="L64" s="28"/>
      <c r="M64" s="28"/>
      <c r="N64" s="28"/>
    </row>
    <row r="65" spans="1:14" ht="13.5" customHeight="1" x14ac:dyDescent="0.25">
      <c r="A65" s="36" t="s">
        <v>35</v>
      </c>
      <c r="B65" s="17" t="s">
        <v>36</v>
      </c>
      <c r="C65" s="5">
        <f>SUM(C67:C72)</f>
        <v>32.899814142644416</v>
      </c>
      <c r="D65" s="5">
        <f>SUM(D67:D72)</f>
        <v>33.958245669658623</v>
      </c>
      <c r="E65" s="130">
        <f>SUM(E67:E72)</f>
        <v>24012.462000000003</v>
      </c>
      <c r="F65" s="130">
        <f>SUM(F67:F72)</f>
        <v>25731.028000000002</v>
      </c>
      <c r="K65" s="13"/>
      <c r="L65" s="28"/>
      <c r="M65" s="28"/>
      <c r="N65" s="28"/>
    </row>
    <row r="66" spans="1:14" ht="13.5" customHeight="1" x14ac:dyDescent="0.25">
      <c r="A66" s="39" t="s">
        <v>37</v>
      </c>
      <c r="B66" s="40"/>
      <c r="C66" s="41"/>
      <c r="D66" s="50"/>
      <c r="E66" s="131"/>
      <c r="F66" s="132"/>
      <c r="K66" s="13"/>
      <c r="L66" s="28"/>
      <c r="M66" s="28"/>
      <c r="N66" s="28"/>
    </row>
    <row r="67" spans="1:14" ht="13.5" customHeight="1" x14ac:dyDescent="0.25">
      <c r="A67" s="42" t="s">
        <v>38</v>
      </c>
      <c r="B67" s="17" t="s">
        <v>39</v>
      </c>
      <c r="C67" s="5">
        <v>9.9806376837376174</v>
      </c>
      <c r="D67" s="5">
        <v>9.8344944134648884</v>
      </c>
      <c r="E67" s="130">
        <v>7284.53</v>
      </c>
      <c r="F67" s="130">
        <v>7451.8469999999998</v>
      </c>
      <c r="K67" s="13"/>
      <c r="L67" s="28"/>
      <c r="M67" s="28"/>
      <c r="N67" s="28"/>
    </row>
    <row r="68" spans="1:14" ht="13.5" customHeight="1" x14ac:dyDescent="0.25">
      <c r="A68" s="42" t="s">
        <v>40</v>
      </c>
      <c r="B68" s="17" t="s">
        <v>41</v>
      </c>
      <c r="C68" s="5">
        <v>5.630026512119982</v>
      </c>
      <c r="D68" s="5">
        <v>5.7925107652444261</v>
      </c>
      <c r="E68" s="130">
        <v>4109.1660000000002</v>
      </c>
      <c r="F68" s="130">
        <v>4389.1329999999998</v>
      </c>
      <c r="K68" s="13"/>
      <c r="L68" s="28"/>
      <c r="M68" s="28"/>
      <c r="N68" s="28"/>
    </row>
    <row r="69" spans="1:14" ht="13.5" customHeight="1" x14ac:dyDescent="0.25">
      <c r="A69" s="42" t="s">
        <v>42</v>
      </c>
      <c r="B69" s="17" t="s">
        <v>43</v>
      </c>
      <c r="C69" s="5">
        <v>0</v>
      </c>
      <c r="D69" s="5">
        <v>0</v>
      </c>
      <c r="E69" s="130">
        <v>0</v>
      </c>
      <c r="F69" s="130">
        <v>0</v>
      </c>
      <c r="K69" s="13"/>
      <c r="L69" s="28"/>
      <c r="M69" s="28"/>
      <c r="N69" s="28"/>
    </row>
    <row r="70" spans="1:14" ht="13.5" customHeight="1" x14ac:dyDescent="0.25">
      <c r="A70" s="42" t="s">
        <v>44</v>
      </c>
      <c r="B70" s="17" t="s">
        <v>45</v>
      </c>
      <c r="C70" s="5">
        <v>13.582711647459652</v>
      </c>
      <c r="D70" s="5">
        <v>12.993316524079408</v>
      </c>
      <c r="E70" s="130">
        <v>9913.5619999999999</v>
      </c>
      <c r="F70" s="130">
        <v>9845.3670000000002</v>
      </c>
      <c r="K70" s="13"/>
      <c r="L70" s="28"/>
      <c r="M70" s="28"/>
      <c r="N70" s="28"/>
    </row>
    <row r="71" spans="1:14" ht="13.5" customHeight="1" x14ac:dyDescent="0.25">
      <c r="A71" s="42" t="s">
        <v>46</v>
      </c>
      <c r="B71" s="17" t="s">
        <v>47</v>
      </c>
      <c r="C71" s="5">
        <v>0.36225270278652033</v>
      </c>
      <c r="D71" s="5">
        <v>1.4533178955523576</v>
      </c>
      <c r="E71" s="130">
        <v>264.39600000000002</v>
      </c>
      <c r="F71" s="130">
        <v>1101.2159999999999</v>
      </c>
      <c r="K71" s="13"/>
      <c r="L71" s="28"/>
      <c r="M71" s="28"/>
      <c r="N71" s="28"/>
    </row>
    <row r="72" spans="1:14" ht="13.5" customHeight="1" x14ac:dyDescent="0.25">
      <c r="A72" s="42" t="s">
        <v>48</v>
      </c>
      <c r="B72" s="17"/>
      <c r="C72" s="5">
        <v>3.3441855965406475</v>
      </c>
      <c r="D72" s="5">
        <v>3.8846060713175445</v>
      </c>
      <c r="E72" s="130">
        <v>2440.808</v>
      </c>
      <c r="F72" s="130">
        <v>2943.4650000000001</v>
      </c>
      <c r="K72" s="13"/>
      <c r="L72" s="28"/>
      <c r="M72" s="28"/>
      <c r="N72" s="28"/>
    </row>
    <row r="73" spans="1:14" ht="13.5" customHeight="1" x14ac:dyDescent="0.25">
      <c r="A73" s="43" t="s">
        <v>49</v>
      </c>
      <c r="B73" s="17"/>
      <c r="C73" s="5">
        <f>SUM(C67:C70)</f>
        <v>29.193375843317249</v>
      </c>
      <c r="D73" s="5">
        <f>SUM(D67:D70)</f>
        <v>28.620321702788722</v>
      </c>
      <c r="E73" s="130">
        <f>SUM(E67:E70)</f>
        <v>21307.258000000002</v>
      </c>
      <c r="F73" s="130">
        <f>SUM(F67:F70)</f>
        <v>21686.347000000002</v>
      </c>
    </row>
    <row r="74" spans="1:14" ht="13.5" customHeight="1" x14ac:dyDescent="0.25">
      <c r="A74" s="36" t="s">
        <v>50</v>
      </c>
      <c r="B74" s="17" t="s">
        <v>51</v>
      </c>
      <c r="C74" s="5">
        <f>SUM(C76:C84)-C79</f>
        <v>35.879813805322314</v>
      </c>
      <c r="D74" s="5">
        <f>SUM(D76:D84)-D79</f>
        <v>36.788244206859716</v>
      </c>
      <c r="E74" s="130">
        <f>SUM(E76:E84)-E79</f>
        <v>26187.463000000003</v>
      </c>
      <c r="F74" s="130">
        <f>SUM(F76:F84)-F79</f>
        <v>27875.389999999996</v>
      </c>
      <c r="H74" s="46"/>
    </row>
    <row r="75" spans="1:14" ht="13.5" customHeight="1" x14ac:dyDescent="0.25">
      <c r="A75" s="39" t="s">
        <v>37</v>
      </c>
      <c r="B75" s="40"/>
      <c r="C75" s="44"/>
      <c r="D75" s="51"/>
      <c r="E75" s="134"/>
      <c r="F75" s="137"/>
    </row>
    <row r="76" spans="1:14" ht="13.5" customHeight="1" x14ac:dyDescent="0.25">
      <c r="A76" s="42" t="s">
        <v>52</v>
      </c>
      <c r="B76" s="17" t="s">
        <v>53</v>
      </c>
      <c r="C76" s="5">
        <v>6.7049427238162647</v>
      </c>
      <c r="D76" s="5">
        <v>6.4583772476543881</v>
      </c>
      <c r="E76" s="130">
        <v>4893.7110000000002</v>
      </c>
      <c r="F76" s="130">
        <v>4893.6769999999997</v>
      </c>
    </row>
    <row r="77" spans="1:14" ht="13.5" customHeight="1" x14ac:dyDescent="0.25">
      <c r="A77" s="42" t="s">
        <v>54</v>
      </c>
      <c r="B77" s="17" t="s">
        <v>55</v>
      </c>
      <c r="C77" s="5">
        <v>4.1987148356604918</v>
      </c>
      <c r="D77" s="5">
        <v>4.6596809704749536</v>
      </c>
      <c r="E77" s="130">
        <v>3064.5</v>
      </c>
      <c r="F77" s="130">
        <v>3530.759</v>
      </c>
    </row>
    <row r="78" spans="1:14" ht="13.5" customHeight="1" x14ac:dyDescent="0.25">
      <c r="A78" s="42" t="s">
        <v>56</v>
      </c>
      <c r="B78" s="17" t="s">
        <v>57</v>
      </c>
      <c r="C78" s="5">
        <v>18.433728242707062</v>
      </c>
      <c r="D78" s="5">
        <v>18.017690259010426</v>
      </c>
      <c r="E78" s="130">
        <v>13454.155000000001</v>
      </c>
      <c r="F78" s="130">
        <v>13652.463</v>
      </c>
    </row>
    <row r="79" spans="1:14" ht="13.5" customHeight="1" x14ac:dyDescent="0.25">
      <c r="A79" s="45" t="s">
        <v>58</v>
      </c>
      <c r="B79" s="40"/>
      <c r="C79" s="5">
        <v>0.25548655706328854</v>
      </c>
      <c r="D79" s="6">
        <v>0.23652497471775666</v>
      </c>
      <c r="E79" s="130">
        <v>186.471</v>
      </c>
      <c r="F79" s="136">
        <v>179.221</v>
      </c>
    </row>
    <row r="80" spans="1:14" ht="13.5" customHeight="1" x14ac:dyDescent="0.25">
      <c r="A80" s="42" t="s">
        <v>59</v>
      </c>
      <c r="B80" s="17" t="s">
        <v>60</v>
      </c>
      <c r="C80" s="5">
        <v>1.8670531923118672</v>
      </c>
      <c r="D80" s="5">
        <v>1.8145753789353898</v>
      </c>
      <c r="E80" s="130">
        <v>1362.6990000000001</v>
      </c>
      <c r="F80" s="130">
        <v>1374.95</v>
      </c>
    </row>
    <row r="81" spans="1:8" ht="13.5" customHeight="1" x14ac:dyDescent="0.25">
      <c r="A81" s="42" t="s">
        <v>61</v>
      </c>
      <c r="B81" s="17" t="s">
        <v>62</v>
      </c>
      <c r="C81" s="5">
        <v>1.2249286406868631</v>
      </c>
      <c r="D81" s="5">
        <v>1.3053078273149796</v>
      </c>
      <c r="E81" s="130">
        <v>894.03399999999999</v>
      </c>
      <c r="F81" s="130">
        <v>989.06500000000005</v>
      </c>
    </row>
    <row r="82" spans="1:8" ht="13.5" customHeight="1" x14ac:dyDescent="0.25">
      <c r="A82" s="42" t="s">
        <v>63</v>
      </c>
      <c r="B82" s="17" t="s">
        <v>64</v>
      </c>
      <c r="C82" s="5">
        <v>1.5986574196566086</v>
      </c>
      <c r="D82" s="5">
        <v>1.3007388902904518</v>
      </c>
      <c r="E82" s="130">
        <v>1166.806</v>
      </c>
      <c r="F82" s="130">
        <v>985.60299999999995</v>
      </c>
      <c r="H82" s="46"/>
    </row>
    <row r="83" spans="1:8" ht="13.5" customHeight="1" x14ac:dyDescent="0.25">
      <c r="A83" s="42" t="s">
        <v>65</v>
      </c>
      <c r="B83" s="17" t="s">
        <v>66</v>
      </c>
      <c r="C83" s="5">
        <v>0.48010718238640426</v>
      </c>
      <c r="D83" s="5">
        <v>0.74490566161243521</v>
      </c>
      <c r="E83" s="130">
        <v>350.41399999999999</v>
      </c>
      <c r="F83" s="130">
        <v>564.43399999999997</v>
      </c>
    </row>
    <row r="84" spans="1:8" ht="13.5" customHeight="1" x14ac:dyDescent="0.25">
      <c r="A84" s="42" t="s">
        <v>67</v>
      </c>
      <c r="B84" s="17"/>
      <c r="C84" s="5">
        <v>1.3716815680967491</v>
      </c>
      <c r="D84" s="5">
        <v>2.4869679715666946</v>
      </c>
      <c r="E84" s="130">
        <v>1001.1439999999999</v>
      </c>
      <c r="F84" s="130">
        <v>1884.4390000000001</v>
      </c>
    </row>
    <row r="85" spans="1:8" ht="13.5" customHeight="1" x14ac:dyDescent="0.25">
      <c r="A85" s="49" t="s">
        <v>68</v>
      </c>
      <c r="B85" s="52"/>
      <c r="C85" s="52"/>
      <c r="D85" s="52"/>
    </row>
    <row r="86" spans="1:8" ht="13.5" customHeight="1" x14ac:dyDescent="0.25">
      <c r="A86" s="49" t="s">
        <v>69</v>
      </c>
      <c r="B86" s="32"/>
      <c r="C86" s="32"/>
      <c r="D86" s="32"/>
    </row>
    <row r="87" spans="1:8" ht="13.5" customHeight="1" x14ac:dyDescent="0.25">
      <c r="A87" s="49" t="s">
        <v>70</v>
      </c>
      <c r="B87" s="32"/>
      <c r="C87" s="32"/>
      <c r="D87" s="32"/>
    </row>
    <row r="88" spans="1:8" ht="13.5" customHeight="1" x14ac:dyDescent="0.25">
      <c r="A88" s="13" t="s">
        <v>71</v>
      </c>
    </row>
    <row r="89" spans="1:8" ht="13.5" customHeight="1" x14ac:dyDescent="0.25">
      <c r="A89" s="13" t="s">
        <v>72</v>
      </c>
    </row>
    <row r="90" spans="1:8" ht="13.5" customHeight="1" x14ac:dyDescent="0.25">
      <c r="A90" s="13" t="s">
        <v>73</v>
      </c>
    </row>
    <row r="91" spans="1:8" x14ac:dyDescent="0.25">
      <c r="A91" s="13" t="s">
        <v>74</v>
      </c>
    </row>
    <row r="92" spans="1:8" x14ac:dyDescent="0.25">
      <c r="A92" s="13" t="s">
        <v>75</v>
      </c>
    </row>
    <row r="93" spans="1:8" ht="13.5" customHeight="1" x14ac:dyDescent="0.25"/>
    <row r="94" spans="1:8" ht="13.5" customHeight="1" x14ac:dyDescent="0.25">
      <c r="A94" s="53" t="s">
        <v>76</v>
      </c>
      <c r="B94" s="54"/>
      <c r="C94" s="54"/>
      <c r="D94" s="54"/>
      <c r="E94" s="54"/>
      <c r="F94" s="54"/>
      <c r="G94" s="54"/>
    </row>
    <row r="95" spans="1:8" ht="13.5" customHeight="1" x14ac:dyDescent="0.25">
      <c r="A95" s="565"/>
      <c r="B95" s="565"/>
      <c r="C95" s="565"/>
      <c r="D95" s="565"/>
      <c r="E95" s="55"/>
      <c r="F95" s="55"/>
      <c r="G95" s="56"/>
    </row>
    <row r="96" spans="1:8" ht="13.5" customHeight="1" x14ac:dyDescent="0.25">
      <c r="A96" s="57"/>
      <c r="B96" s="58" t="s">
        <v>31</v>
      </c>
      <c r="C96" s="57" t="s">
        <v>179</v>
      </c>
      <c r="D96" s="57" t="s">
        <v>179</v>
      </c>
      <c r="E96" s="57" t="s">
        <v>146</v>
      </c>
      <c r="F96" s="57" t="s">
        <v>147</v>
      </c>
      <c r="G96" s="59"/>
    </row>
    <row r="97" spans="1:7" ht="13.5" customHeight="1" x14ac:dyDescent="0.25">
      <c r="A97" s="60"/>
      <c r="B97" s="58"/>
      <c r="C97" s="58" t="s">
        <v>77</v>
      </c>
      <c r="D97" s="58" t="s">
        <v>33</v>
      </c>
      <c r="E97" s="58" t="s">
        <v>33</v>
      </c>
      <c r="F97" s="58" t="s">
        <v>33</v>
      </c>
      <c r="G97" s="56"/>
    </row>
    <row r="98" spans="1:7" ht="25.5" customHeight="1" x14ac:dyDescent="0.25">
      <c r="A98" s="61" t="s">
        <v>78</v>
      </c>
      <c r="B98" s="60"/>
      <c r="C98" s="60"/>
      <c r="D98" s="60"/>
      <c r="E98" s="62">
        <v>1.39</v>
      </c>
      <c r="F98" s="62">
        <v>1.58</v>
      </c>
      <c r="G98" s="56"/>
    </row>
    <row r="99" spans="1:7" ht="13.5" customHeight="1" x14ac:dyDescent="0.25">
      <c r="A99" s="63" t="s">
        <v>79</v>
      </c>
      <c r="B99" s="64"/>
      <c r="C99" s="65"/>
      <c r="D99" s="65"/>
      <c r="E99" s="66">
        <v>1012.6660000000001</v>
      </c>
      <c r="F99" s="66">
        <v>1197.934</v>
      </c>
      <c r="G99" s="56"/>
    </row>
    <row r="100" spans="1:7" ht="13.5" customHeight="1" x14ac:dyDescent="0.25">
      <c r="A100" s="63" t="s">
        <v>80</v>
      </c>
      <c r="B100" s="58"/>
      <c r="C100" s="58"/>
      <c r="D100" s="58"/>
      <c r="E100" s="58"/>
      <c r="F100" s="58"/>
      <c r="G100" s="56"/>
    </row>
    <row r="101" spans="1:7" ht="13.5" customHeight="1" x14ac:dyDescent="0.25">
      <c r="A101" s="67" t="s">
        <v>81</v>
      </c>
      <c r="B101" s="58"/>
      <c r="C101" s="58"/>
      <c r="D101" s="58"/>
      <c r="E101" s="58"/>
      <c r="F101" s="58"/>
      <c r="G101" s="56"/>
    </row>
    <row r="102" spans="1:7" ht="13.5" customHeight="1" x14ac:dyDescent="0.25">
      <c r="A102" s="67" t="s">
        <v>82</v>
      </c>
      <c r="B102" s="58"/>
      <c r="C102" s="58"/>
      <c r="D102" s="58"/>
      <c r="E102" s="58"/>
      <c r="F102" s="58"/>
      <c r="G102" s="56"/>
    </row>
    <row r="103" spans="1:7" ht="21" customHeight="1" x14ac:dyDescent="0.25">
      <c r="A103" s="564" t="s">
        <v>83</v>
      </c>
      <c r="B103" s="564"/>
      <c r="C103" s="564"/>
      <c r="D103" s="564"/>
      <c r="E103" s="564"/>
      <c r="F103" s="564"/>
      <c r="G103" s="68"/>
    </row>
    <row r="104" spans="1:7" ht="21.75" customHeight="1" x14ac:dyDescent="0.25">
      <c r="A104" s="564" t="s">
        <v>84</v>
      </c>
      <c r="B104" s="564"/>
      <c r="C104" s="564"/>
      <c r="D104" s="564"/>
      <c r="E104" s="564"/>
      <c r="F104" s="564"/>
      <c r="G104" s="68"/>
    </row>
    <row r="105" spans="1:7" ht="13.5" customHeight="1" x14ac:dyDescent="0.25">
      <c r="A105" s="53" t="s">
        <v>85</v>
      </c>
      <c r="B105" s="53"/>
      <c r="C105" s="53"/>
      <c r="D105" s="53"/>
      <c r="E105" s="53"/>
      <c r="F105" s="53"/>
      <c r="G105" s="54"/>
    </row>
    <row r="106" spans="1:7" ht="13.5" customHeight="1" x14ac:dyDescent="0.25">
      <c r="A106" s="53" t="s">
        <v>86</v>
      </c>
      <c r="B106" s="53"/>
      <c r="C106" s="53"/>
      <c r="D106" s="53"/>
      <c r="E106" s="53"/>
      <c r="F106" s="53"/>
      <c r="G106" s="54"/>
    </row>
    <row r="107" spans="1:7" ht="13.5" customHeight="1" x14ac:dyDescent="0.25">
      <c r="A107" s="53"/>
      <c r="B107" s="53"/>
      <c r="C107" s="53"/>
      <c r="D107" s="53"/>
      <c r="E107" s="53"/>
      <c r="F107" s="53"/>
      <c r="G107" s="54"/>
    </row>
    <row r="108" spans="1:7" ht="13.5" customHeight="1" x14ac:dyDescent="0.25">
      <c r="A108" s="53" t="s">
        <v>180</v>
      </c>
      <c r="B108" s="54"/>
      <c r="C108" s="54"/>
      <c r="D108" s="54"/>
      <c r="E108" s="54"/>
    </row>
    <row r="109" spans="1:7" ht="13.5" customHeight="1" x14ac:dyDescent="0.25">
      <c r="A109" s="69"/>
      <c r="B109" s="54"/>
      <c r="C109" s="54"/>
      <c r="D109" s="54"/>
      <c r="E109" s="54"/>
    </row>
    <row r="110" spans="1:7" ht="13.5" customHeight="1" x14ac:dyDescent="0.25">
      <c r="A110" s="70" t="s">
        <v>181</v>
      </c>
      <c r="B110" s="54"/>
      <c r="C110" s="54"/>
      <c r="D110" s="54"/>
      <c r="E110" s="54"/>
    </row>
    <row r="111" spans="1:7" ht="13.5" customHeight="1" x14ac:dyDescent="0.25">
      <c r="A111" s="71"/>
      <c r="B111" s="54"/>
      <c r="C111" s="54"/>
      <c r="D111" s="54"/>
      <c r="E111" s="54"/>
    </row>
    <row r="112" spans="1:7" ht="13.5" customHeight="1" x14ac:dyDescent="0.25">
      <c r="A112" s="72"/>
      <c r="B112" s="566" t="s">
        <v>146</v>
      </c>
      <c r="C112" s="566"/>
      <c r="D112" s="566" t="s">
        <v>147</v>
      </c>
      <c r="E112" s="566"/>
    </row>
    <row r="113" spans="1:19" ht="38.25" customHeight="1" x14ac:dyDescent="0.25">
      <c r="A113" s="72"/>
      <c r="B113" s="73" t="s">
        <v>33</v>
      </c>
      <c r="C113" s="73" t="s">
        <v>182</v>
      </c>
      <c r="D113" s="73" t="s">
        <v>33</v>
      </c>
      <c r="E113" s="73" t="s">
        <v>182</v>
      </c>
    </row>
    <row r="114" spans="1:19" ht="13.5" customHeight="1" x14ac:dyDescent="0.25">
      <c r="A114" s="73" t="s">
        <v>183</v>
      </c>
      <c r="B114" s="5">
        <v>3.7962150294973926</v>
      </c>
      <c r="C114" s="5">
        <f>E133/E135*100</f>
        <v>10.580364352209298</v>
      </c>
      <c r="D114" s="5">
        <v>3.6494166726450854</v>
      </c>
      <c r="E114" s="5">
        <f>F133/F135*100</f>
        <v>9.9200656923544397</v>
      </c>
    </row>
    <row r="115" spans="1:19" ht="13.5" customHeight="1" x14ac:dyDescent="0.25">
      <c r="A115" s="73" t="s">
        <v>184</v>
      </c>
      <c r="B115" s="5">
        <v>5.5516381708269016</v>
      </c>
      <c r="C115" s="5">
        <f>E131/E135*100</f>
        <v>15.472873412747159</v>
      </c>
      <c r="D115" s="5">
        <v>5.2697924319504219</v>
      </c>
      <c r="E115" s="5">
        <f>F131/F135*100</f>
        <v>14.324664157165156</v>
      </c>
    </row>
    <row r="116" spans="1:19" ht="13.5" customHeight="1" x14ac:dyDescent="0.25">
      <c r="A116" s="73" t="s">
        <v>185</v>
      </c>
      <c r="B116" s="72"/>
      <c r="C116" s="72"/>
      <c r="D116" s="72"/>
      <c r="E116" s="72"/>
    </row>
    <row r="117" spans="1:19" ht="13.5" customHeight="1" x14ac:dyDescent="0.25">
      <c r="A117" s="10" t="s">
        <v>186</v>
      </c>
    </row>
    <row r="118" spans="1:19" ht="13.5" customHeight="1" x14ac:dyDescent="0.25">
      <c r="A118" s="10" t="s">
        <v>187</v>
      </c>
    </row>
    <row r="119" spans="1:19" ht="13.5" customHeight="1" x14ac:dyDescent="0.25">
      <c r="A119" s="10" t="s">
        <v>188</v>
      </c>
    </row>
    <row r="120" spans="1:19" ht="13.5" customHeight="1" x14ac:dyDescent="0.25">
      <c r="A120" s="12"/>
      <c r="B120" s="74"/>
      <c r="C120" s="74"/>
      <c r="D120" s="74"/>
      <c r="E120" s="9"/>
      <c r="F120" s="9"/>
      <c r="G120" s="9"/>
      <c r="H120" s="9"/>
      <c r="I120" s="9"/>
      <c r="K120" s="9"/>
      <c r="L120" s="9"/>
      <c r="M120" s="9"/>
      <c r="N120" s="9"/>
      <c r="O120" s="9"/>
      <c r="P120" s="9"/>
      <c r="Q120" s="9"/>
      <c r="R120" s="9"/>
      <c r="S120" s="9"/>
    </row>
    <row r="121" spans="1:19" ht="13.5" customHeight="1" x14ac:dyDescent="0.25">
      <c r="A121" s="53" t="s">
        <v>189</v>
      </c>
      <c r="B121" s="54"/>
      <c r="C121" s="54"/>
      <c r="D121" s="54"/>
      <c r="E121" s="9"/>
      <c r="F121" s="9"/>
      <c r="G121" s="9"/>
      <c r="H121" s="9"/>
      <c r="I121" s="9"/>
      <c r="K121" s="9"/>
      <c r="L121" s="9"/>
      <c r="M121" s="9"/>
      <c r="N121" s="9"/>
      <c r="O121" s="9"/>
      <c r="P121" s="9"/>
      <c r="Q121" s="9"/>
      <c r="R121" s="9"/>
      <c r="S121" s="9"/>
    </row>
    <row r="122" spans="1:19" ht="13.5" customHeight="1" x14ac:dyDescent="0.25">
      <c r="A122" s="69"/>
      <c r="B122" s="54"/>
      <c r="C122" s="54"/>
      <c r="D122" s="54"/>
      <c r="E122" s="9"/>
      <c r="F122" s="9"/>
      <c r="G122" s="9"/>
      <c r="H122" s="9"/>
      <c r="I122" s="9"/>
      <c r="K122" s="9"/>
      <c r="L122" s="9"/>
      <c r="M122" s="9"/>
      <c r="N122" s="9"/>
      <c r="O122" s="9"/>
      <c r="P122" s="9"/>
      <c r="Q122" s="9"/>
      <c r="R122" s="9"/>
      <c r="S122" s="9"/>
    </row>
    <row r="123" spans="1:19" ht="13.5" customHeight="1" x14ac:dyDescent="0.25">
      <c r="A123" s="73" t="s">
        <v>190</v>
      </c>
      <c r="B123" s="75" t="s">
        <v>191</v>
      </c>
      <c r="C123" s="58" t="s">
        <v>146</v>
      </c>
      <c r="D123" s="76" t="s">
        <v>147</v>
      </c>
      <c r="E123" s="58" t="s">
        <v>146</v>
      </c>
      <c r="F123" s="76" t="s">
        <v>147</v>
      </c>
      <c r="G123" s="9"/>
      <c r="H123" s="9"/>
      <c r="I123" s="9"/>
      <c r="K123" s="9"/>
      <c r="L123" s="9"/>
      <c r="M123" s="9"/>
      <c r="N123" s="9"/>
      <c r="O123" s="9"/>
      <c r="P123" s="9"/>
      <c r="Q123" s="9"/>
      <c r="R123" s="9"/>
      <c r="S123" s="9"/>
    </row>
    <row r="124" spans="1:19" ht="13.5" customHeight="1" x14ac:dyDescent="0.25">
      <c r="A124" s="77"/>
      <c r="B124" s="78"/>
      <c r="C124" s="77" t="s">
        <v>33</v>
      </c>
      <c r="D124" s="79" t="s">
        <v>33</v>
      </c>
      <c r="E124" s="17" t="s">
        <v>34</v>
      </c>
      <c r="F124" s="17" t="s">
        <v>34</v>
      </c>
      <c r="G124" s="9"/>
      <c r="H124" s="9"/>
      <c r="I124" s="9"/>
      <c r="K124" s="9"/>
      <c r="L124" s="9"/>
      <c r="M124" s="9"/>
      <c r="N124" s="9"/>
      <c r="O124" s="9"/>
      <c r="P124" s="9"/>
      <c r="Q124" s="9"/>
      <c r="R124" s="9"/>
      <c r="S124" s="9"/>
    </row>
    <row r="125" spans="1:19" ht="13.5" customHeight="1" x14ac:dyDescent="0.25">
      <c r="A125" s="80" t="s">
        <v>192</v>
      </c>
      <c r="B125" s="73">
        <v>1</v>
      </c>
      <c r="C125" s="5">
        <v>5.0607865532173779</v>
      </c>
      <c r="D125" s="5">
        <v>6.2420139283160969</v>
      </c>
      <c r="E125" s="37">
        <v>3693.6970000000001</v>
      </c>
      <c r="F125" s="37">
        <v>4729.7330000000002</v>
      </c>
      <c r="G125" s="9"/>
      <c r="H125" s="9"/>
      <c r="I125" s="9"/>
      <c r="K125" s="9"/>
      <c r="L125" s="9"/>
      <c r="M125" s="9"/>
      <c r="N125" s="9"/>
      <c r="O125" s="9"/>
      <c r="P125" s="9"/>
      <c r="Q125" s="9"/>
      <c r="R125" s="9"/>
      <c r="S125" s="9"/>
    </row>
    <row r="126" spans="1:19" ht="13.5" customHeight="1" x14ac:dyDescent="0.25">
      <c r="A126" s="80" t="s">
        <v>193</v>
      </c>
      <c r="B126" s="73">
        <v>2</v>
      </c>
      <c r="C126" s="5">
        <v>0.91942743641817404</v>
      </c>
      <c r="D126" s="5">
        <v>0.92606625819155497</v>
      </c>
      <c r="E126" s="37">
        <v>671.05899999999997</v>
      </c>
      <c r="F126" s="37">
        <v>701.70399999999995</v>
      </c>
      <c r="G126" s="9"/>
      <c r="H126" s="9"/>
      <c r="I126" s="9"/>
      <c r="K126" s="9"/>
      <c r="L126" s="9"/>
      <c r="M126" s="9"/>
      <c r="N126" s="9"/>
      <c r="O126" s="9"/>
      <c r="P126" s="9"/>
      <c r="Q126" s="9"/>
      <c r="R126" s="9"/>
      <c r="S126" s="9"/>
    </row>
    <row r="127" spans="1:19" ht="13.5" customHeight="1" x14ac:dyDescent="0.25">
      <c r="A127" s="80" t="s">
        <v>194</v>
      </c>
      <c r="B127" s="73">
        <v>3</v>
      </c>
      <c r="C127" s="5">
        <v>1.8256949263535549</v>
      </c>
      <c r="D127" s="5">
        <v>1.8937108990976521</v>
      </c>
      <c r="E127" s="37">
        <v>1332.5129999999999</v>
      </c>
      <c r="F127" s="37">
        <v>1434.913</v>
      </c>
      <c r="G127" s="9"/>
      <c r="H127" s="9"/>
      <c r="I127" s="9"/>
      <c r="K127" s="9"/>
      <c r="L127" s="9"/>
      <c r="M127" s="9"/>
      <c r="N127" s="9"/>
      <c r="O127" s="9"/>
      <c r="P127" s="9"/>
      <c r="Q127" s="9"/>
      <c r="R127" s="9"/>
      <c r="S127" s="9"/>
    </row>
    <row r="128" spans="1:19" ht="13.5" customHeight="1" x14ac:dyDescent="0.25">
      <c r="A128" s="80" t="s">
        <v>195</v>
      </c>
      <c r="B128" s="73">
        <v>4</v>
      </c>
      <c r="C128" s="5">
        <v>2.3417648651460343</v>
      </c>
      <c r="D128" s="5">
        <v>3.2221115225002075</v>
      </c>
      <c r="E128" s="37">
        <v>1709.175</v>
      </c>
      <c r="F128" s="37">
        <v>2441.4760000000001</v>
      </c>
      <c r="G128" s="9"/>
      <c r="H128" s="9"/>
      <c r="I128" s="9"/>
      <c r="K128" s="9"/>
      <c r="L128" s="9"/>
      <c r="M128" s="9"/>
      <c r="N128" s="9"/>
      <c r="O128" s="9"/>
      <c r="P128" s="9"/>
      <c r="Q128" s="9"/>
      <c r="R128" s="9"/>
      <c r="S128" s="9"/>
    </row>
    <row r="129" spans="1:19" ht="13.5" customHeight="1" x14ac:dyDescent="0.25">
      <c r="A129" s="80" t="s">
        <v>196</v>
      </c>
      <c r="B129" s="73">
        <v>5</v>
      </c>
      <c r="C129" s="5">
        <v>0.63804435166396734</v>
      </c>
      <c r="D129" s="5">
        <v>0.3925234241825945</v>
      </c>
      <c r="E129" s="37">
        <v>465.68700000000001</v>
      </c>
      <c r="F129" s="37">
        <v>297.42500000000001</v>
      </c>
      <c r="G129" s="9"/>
      <c r="H129" s="9"/>
      <c r="I129" s="9"/>
      <c r="K129" s="9"/>
      <c r="L129" s="9"/>
      <c r="M129" s="9"/>
      <c r="N129" s="9"/>
      <c r="O129" s="9"/>
      <c r="P129" s="9"/>
      <c r="Q129" s="9"/>
      <c r="R129" s="9"/>
      <c r="S129" s="9"/>
    </row>
    <row r="130" spans="1:19" ht="13.5" customHeight="1" x14ac:dyDescent="0.25">
      <c r="A130" s="80" t="s">
        <v>197</v>
      </c>
      <c r="B130" s="73">
        <v>6</v>
      </c>
      <c r="C130" s="5">
        <v>0.70758860607038121</v>
      </c>
      <c r="D130" s="5">
        <v>0.54735258473820891</v>
      </c>
      <c r="E130" s="37">
        <v>516.44500000000005</v>
      </c>
      <c r="F130" s="37">
        <v>414.74299999999999</v>
      </c>
      <c r="G130" s="9"/>
      <c r="H130" s="9"/>
      <c r="I130" s="9"/>
      <c r="K130" s="9"/>
      <c r="L130" s="9"/>
      <c r="M130" s="9"/>
      <c r="N130" s="9"/>
      <c r="O130" s="9"/>
      <c r="P130" s="9"/>
      <c r="Q130" s="9"/>
      <c r="R130" s="9"/>
      <c r="S130" s="9"/>
    </row>
    <row r="131" spans="1:19" ht="13.5" customHeight="1" x14ac:dyDescent="0.25">
      <c r="A131" s="80" t="s">
        <v>198</v>
      </c>
      <c r="B131" s="73">
        <v>7</v>
      </c>
      <c r="C131" s="5">
        <v>5.5516381708269016</v>
      </c>
      <c r="D131" s="5">
        <v>5.2697924319504219</v>
      </c>
      <c r="E131" s="37">
        <v>4051.953</v>
      </c>
      <c r="F131" s="37">
        <v>3993.056</v>
      </c>
      <c r="G131" s="9"/>
      <c r="H131" s="9"/>
      <c r="I131" s="9"/>
      <c r="K131" s="9"/>
      <c r="L131" s="9"/>
      <c r="M131" s="9"/>
      <c r="N131" s="9"/>
      <c r="O131" s="9"/>
      <c r="P131" s="9"/>
      <c r="Q131" s="9"/>
      <c r="R131" s="9"/>
      <c r="S131" s="9"/>
    </row>
    <row r="132" spans="1:19" ht="13.5" customHeight="1" x14ac:dyDescent="0.25">
      <c r="A132" s="80" t="s">
        <v>199</v>
      </c>
      <c r="B132" s="73">
        <v>8</v>
      </c>
      <c r="C132" s="5">
        <v>1.0816242906114064</v>
      </c>
      <c r="D132" s="5">
        <v>0.93626652227664309</v>
      </c>
      <c r="E132" s="37">
        <v>789.44100000000003</v>
      </c>
      <c r="F132" s="37">
        <v>709.43299999999999</v>
      </c>
      <c r="G132" s="9"/>
      <c r="H132" s="9"/>
      <c r="I132" s="9"/>
      <c r="K132" s="9"/>
      <c r="L132" s="9"/>
      <c r="M132" s="9"/>
      <c r="N132" s="9"/>
      <c r="O132" s="9"/>
      <c r="P132" s="9"/>
      <c r="Q132" s="9"/>
      <c r="R132" s="9"/>
      <c r="S132" s="9"/>
    </row>
    <row r="133" spans="1:19" ht="13.5" customHeight="1" x14ac:dyDescent="0.25">
      <c r="A133" s="80" t="s">
        <v>200</v>
      </c>
      <c r="B133" s="73">
        <v>9</v>
      </c>
      <c r="C133" s="5">
        <v>3.7962150294973926</v>
      </c>
      <c r="D133" s="5">
        <v>3.6494179923842607</v>
      </c>
      <c r="E133" s="37">
        <v>2770.7289999999998</v>
      </c>
      <c r="F133" s="37">
        <v>2765.2570000000001</v>
      </c>
      <c r="G133" s="9"/>
      <c r="H133" s="9"/>
      <c r="I133" s="9"/>
      <c r="K133" s="9"/>
      <c r="L133" s="9"/>
      <c r="M133" s="9"/>
      <c r="N133" s="9"/>
      <c r="O133" s="9"/>
      <c r="P133" s="9"/>
      <c r="Q133" s="9"/>
      <c r="R133" s="9"/>
      <c r="S133" s="9"/>
    </row>
    <row r="134" spans="1:19" ht="13.5" customHeight="1" x14ac:dyDescent="0.25">
      <c r="A134" s="80" t="s">
        <v>201</v>
      </c>
      <c r="B134" s="73">
        <v>10</v>
      </c>
      <c r="C134" s="5">
        <v>13.957029575517122</v>
      </c>
      <c r="D134" s="5">
        <v>13.708988643222082</v>
      </c>
      <c r="E134" s="37">
        <v>10186.763999999999</v>
      </c>
      <c r="F134" s="37">
        <v>10387.65</v>
      </c>
      <c r="G134" s="9"/>
      <c r="H134" s="9"/>
      <c r="I134" s="9"/>
      <c r="K134" s="9"/>
      <c r="L134" s="9"/>
      <c r="M134" s="9"/>
      <c r="N134" s="9"/>
      <c r="O134" s="9"/>
      <c r="P134" s="9"/>
      <c r="Q134" s="9"/>
      <c r="R134" s="9"/>
      <c r="S134" s="9"/>
    </row>
    <row r="135" spans="1:19" ht="13.5" customHeight="1" x14ac:dyDescent="0.25">
      <c r="A135" s="80" t="s">
        <v>202</v>
      </c>
      <c r="B135" s="73" t="s">
        <v>203</v>
      </c>
      <c r="C135" s="5">
        <f>SUM(C125:C134)</f>
        <v>35.879813805322314</v>
      </c>
      <c r="D135" s="5">
        <f>SUM(D125:D134)</f>
        <v>36.788244206859716</v>
      </c>
      <c r="E135" s="37">
        <f>SUM(E125:E134)</f>
        <v>26187.463</v>
      </c>
      <c r="F135" s="37">
        <f>SUM(F125:F134)</f>
        <v>27875.39</v>
      </c>
      <c r="G135" s="9"/>
      <c r="H135" s="9"/>
      <c r="I135" s="9"/>
      <c r="K135" s="9"/>
      <c r="L135" s="9"/>
      <c r="M135" s="9"/>
      <c r="N135" s="9"/>
      <c r="O135" s="9"/>
      <c r="P135" s="9"/>
      <c r="Q135" s="9"/>
      <c r="R135" s="9"/>
      <c r="S135" s="9"/>
    </row>
    <row r="136" spans="1:19" ht="13.5" customHeight="1" x14ac:dyDescent="0.25">
      <c r="A136" s="70"/>
      <c r="B136" s="54"/>
      <c r="C136" s="9"/>
      <c r="D136" s="9"/>
      <c r="E136" s="9"/>
      <c r="F136" s="9"/>
      <c r="G136" s="9"/>
      <c r="H136" s="9"/>
      <c r="I136" s="9"/>
      <c r="K136" s="9"/>
      <c r="L136" s="9"/>
      <c r="M136" s="9"/>
      <c r="N136" s="9"/>
      <c r="O136" s="9"/>
      <c r="P136" s="9"/>
      <c r="Q136" s="9"/>
      <c r="R136" s="9"/>
      <c r="S136" s="9"/>
    </row>
    <row r="137" spans="1:19" ht="13.5" customHeight="1" x14ac:dyDescent="0.25">
      <c r="A137" s="81" t="s">
        <v>204</v>
      </c>
      <c r="B137" s="54"/>
      <c r="C137" s="54"/>
      <c r="D137" s="54"/>
      <c r="E137" s="54"/>
      <c r="F137" s="54"/>
      <c r="G137" s="54"/>
      <c r="H137" s="54"/>
      <c r="I137" s="54"/>
      <c r="J137" s="54"/>
      <c r="K137" s="9"/>
      <c r="L137" s="9"/>
      <c r="M137" s="9"/>
      <c r="N137" s="9"/>
      <c r="O137" s="9"/>
      <c r="P137" s="9"/>
      <c r="Q137" s="9"/>
      <c r="R137" s="9"/>
      <c r="S137" s="9"/>
    </row>
    <row r="138" spans="1:19" ht="13.5" customHeight="1" x14ac:dyDescent="0.25">
      <c r="A138" s="82"/>
      <c r="B138" s="54"/>
      <c r="C138" s="54"/>
      <c r="D138" s="54"/>
      <c r="E138" s="54"/>
      <c r="F138" s="54"/>
      <c r="G138" s="54"/>
      <c r="H138" s="54"/>
      <c r="I138" s="54"/>
      <c r="J138" s="54"/>
      <c r="K138" s="9"/>
      <c r="L138" s="9"/>
      <c r="M138" s="9"/>
      <c r="N138" s="9"/>
      <c r="O138" s="9"/>
      <c r="P138" s="9"/>
      <c r="Q138" s="9"/>
      <c r="R138" s="9"/>
      <c r="S138" s="9"/>
    </row>
    <row r="139" spans="1:19" ht="13.5" customHeight="1" x14ac:dyDescent="0.25">
      <c r="A139" s="83" t="s">
        <v>205</v>
      </c>
      <c r="B139" s="54"/>
      <c r="C139" s="54"/>
      <c r="D139" s="54"/>
      <c r="E139" s="54"/>
      <c r="F139" s="54"/>
      <c r="G139" s="54"/>
      <c r="H139" s="54"/>
      <c r="I139" s="54"/>
      <c r="J139" s="54"/>
      <c r="K139" s="9"/>
      <c r="L139" s="9"/>
      <c r="M139" s="9"/>
      <c r="N139" s="9"/>
      <c r="O139" s="9"/>
      <c r="P139" s="9"/>
      <c r="Q139" s="9"/>
      <c r="R139" s="9"/>
      <c r="S139" s="9"/>
    </row>
    <row r="140" spans="1:19" ht="13.5" customHeight="1" x14ac:dyDescent="0.25">
      <c r="A140" s="69"/>
      <c r="B140" s="54"/>
      <c r="C140" s="54"/>
      <c r="D140" s="54"/>
      <c r="E140" s="54"/>
      <c r="F140" s="54"/>
      <c r="G140" s="54"/>
      <c r="H140" s="54"/>
      <c r="I140" s="54"/>
      <c r="J140" s="54"/>
      <c r="K140" s="9"/>
      <c r="L140" s="9"/>
      <c r="M140" s="9"/>
      <c r="N140" s="9"/>
      <c r="O140" s="9"/>
      <c r="P140" s="9"/>
      <c r="Q140" s="9"/>
      <c r="R140" s="9"/>
      <c r="S140" s="9"/>
    </row>
    <row r="141" spans="1:19" ht="13.5" customHeight="1" x14ac:dyDescent="0.25">
      <c r="A141" s="84"/>
      <c r="B141" s="85"/>
      <c r="C141" s="86"/>
      <c r="D141" s="85"/>
      <c r="E141" s="87"/>
      <c r="F141" s="561" t="s">
        <v>206</v>
      </c>
      <c r="G141" s="562"/>
      <c r="H141" s="562"/>
      <c r="I141" s="562"/>
      <c r="J141" s="563"/>
      <c r="K141" s="9"/>
      <c r="L141" s="9"/>
      <c r="M141" s="9"/>
      <c r="N141" s="9"/>
      <c r="O141" s="9"/>
      <c r="P141" s="9"/>
      <c r="Q141" s="9"/>
      <c r="R141" s="9"/>
      <c r="S141" s="9"/>
    </row>
    <row r="142" spans="1:19" ht="52.5" x14ac:dyDescent="0.25">
      <c r="A142" s="88" t="s">
        <v>207</v>
      </c>
      <c r="B142" s="89" t="s">
        <v>208</v>
      </c>
      <c r="C142" s="90" t="s">
        <v>209</v>
      </c>
      <c r="D142" s="89" t="s">
        <v>210</v>
      </c>
      <c r="E142" s="91" t="s">
        <v>211</v>
      </c>
      <c r="F142" s="90"/>
      <c r="G142" s="92" t="s">
        <v>212</v>
      </c>
      <c r="H142" s="90" t="s">
        <v>213</v>
      </c>
      <c r="I142" s="92" t="s">
        <v>214</v>
      </c>
      <c r="J142" s="93" t="s">
        <v>215</v>
      </c>
      <c r="K142" s="9"/>
      <c r="L142" s="9"/>
      <c r="M142" s="9"/>
      <c r="N142" s="9"/>
      <c r="O142" s="9"/>
      <c r="P142" s="9"/>
      <c r="Q142" s="9"/>
      <c r="R142" s="9"/>
      <c r="S142" s="9"/>
    </row>
    <row r="143" spans="1:19" ht="13.5" customHeight="1" x14ac:dyDescent="0.25">
      <c r="A143" s="94"/>
      <c r="B143" s="95"/>
      <c r="C143" s="96"/>
      <c r="D143" s="95"/>
      <c r="E143" s="97"/>
      <c r="F143" s="98"/>
      <c r="G143" s="92" t="s">
        <v>33</v>
      </c>
      <c r="H143" s="86" t="s">
        <v>33</v>
      </c>
      <c r="I143" s="92" t="s">
        <v>33</v>
      </c>
      <c r="J143" s="99" t="s">
        <v>33</v>
      </c>
      <c r="K143" s="9"/>
      <c r="L143" s="9"/>
      <c r="M143" s="9"/>
      <c r="N143" s="9"/>
      <c r="O143" s="9"/>
      <c r="P143" s="9"/>
      <c r="Q143" s="9"/>
      <c r="R143" s="9"/>
      <c r="S143" s="9"/>
    </row>
    <row r="144" spans="1:19" ht="13.5" customHeight="1" x14ac:dyDescent="0.25">
      <c r="A144" s="100" t="s">
        <v>216</v>
      </c>
      <c r="B144" s="101"/>
      <c r="C144" s="101"/>
      <c r="D144" s="101"/>
      <c r="E144" s="102"/>
      <c r="F144" s="103"/>
      <c r="G144" s="104"/>
      <c r="H144" s="105"/>
      <c r="I144" s="104"/>
      <c r="J144" s="106"/>
      <c r="K144" s="9"/>
      <c r="L144" s="9"/>
      <c r="M144" s="9"/>
      <c r="N144" s="9"/>
      <c r="O144" s="9"/>
      <c r="P144" s="9"/>
      <c r="Q144" s="9"/>
      <c r="R144" s="9"/>
      <c r="S144" s="9"/>
    </row>
    <row r="145" spans="1:19" ht="13.5" customHeight="1" x14ac:dyDescent="0.25">
      <c r="A145" s="107" t="s">
        <v>217</v>
      </c>
      <c r="B145" s="101"/>
      <c r="C145" s="101"/>
      <c r="D145" s="101"/>
      <c r="E145" s="102"/>
      <c r="F145" s="108"/>
      <c r="G145" s="101"/>
      <c r="H145" s="109"/>
      <c r="I145" s="101"/>
      <c r="J145" s="110"/>
      <c r="K145" s="9"/>
      <c r="L145" s="9"/>
      <c r="M145" s="9"/>
      <c r="N145" s="9"/>
      <c r="O145" s="9"/>
      <c r="P145" s="9"/>
      <c r="Q145" s="9"/>
      <c r="R145" s="9"/>
      <c r="S145" s="9"/>
    </row>
    <row r="146" spans="1:19" ht="13.5" customHeight="1" x14ac:dyDescent="0.25">
      <c r="A146" s="111" t="s">
        <v>218</v>
      </c>
      <c r="B146" s="101"/>
      <c r="C146" s="101"/>
      <c r="D146" s="101"/>
      <c r="E146" s="102"/>
      <c r="F146" s="112"/>
      <c r="G146" s="113"/>
      <c r="H146" s="114"/>
      <c r="I146" s="113"/>
      <c r="J146" s="115"/>
      <c r="K146" s="9"/>
      <c r="L146" s="9"/>
      <c r="M146" s="9"/>
      <c r="N146" s="9"/>
      <c r="O146" s="9"/>
      <c r="P146" s="9"/>
      <c r="Q146" s="9"/>
      <c r="R146" s="9"/>
      <c r="S146" s="9"/>
    </row>
    <row r="147" spans="1:19" ht="13.5" customHeight="1" x14ac:dyDescent="0.25">
      <c r="A147" s="116"/>
      <c r="B147" s="117"/>
      <c r="C147" s="117"/>
      <c r="D147" s="117"/>
      <c r="E147" s="118"/>
      <c r="F147" s="119" t="s">
        <v>219</v>
      </c>
      <c r="G147" s="113"/>
      <c r="H147" s="114"/>
      <c r="I147" s="113"/>
      <c r="J147" s="115"/>
      <c r="K147" s="9"/>
      <c r="L147" s="9"/>
      <c r="M147" s="9"/>
      <c r="N147" s="9"/>
      <c r="O147" s="9"/>
      <c r="P147" s="9"/>
      <c r="Q147" s="9"/>
      <c r="R147" s="9"/>
      <c r="S147" s="9"/>
    </row>
    <row r="148" spans="1:19" ht="13.5" customHeight="1" x14ac:dyDescent="0.25">
      <c r="A148" s="70" t="s">
        <v>220</v>
      </c>
      <c r="B148" s="54"/>
      <c r="C148" s="54"/>
      <c r="D148" s="54"/>
      <c r="E148" s="54"/>
      <c r="F148" s="54"/>
      <c r="G148" s="54"/>
      <c r="H148" s="54"/>
      <c r="I148" s="54"/>
      <c r="J148" s="54"/>
      <c r="K148" s="9"/>
      <c r="L148" s="9"/>
      <c r="M148" s="9"/>
      <c r="N148" s="9"/>
      <c r="O148" s="9"/>
      <c r="P148" s="9"/>
      <c r="Q148" s="9"/>
      <c r="R148" s="9"/>
      <c r="S148" s="9"/>
    </row>
    <row r="149" spans="1:19" ht="13.5" customHeight="1" x14ac:dyDescent="0.25">
      <c r="A149" s="82"/>
      <c r="B149" s="54"/>
      <c r="C149" s="54"/>
      <c r="D149" s="54"/>
      <c r="E149" s="54"/>
      <c r="F149" s="54"/>
      <c r="G149" s="54"/>
      <c r="H149" s="54"/>
      <c r="I149" s="54"/>
      <c r="J149" s="54"/>
      <c r="K149" s="9"/>
      <c r="L149" s="9"/>
      <c r="M149" s="9"/>
      <c r="N149" s="9"/>
      <c r="O149" s="9"/>
      <c r="P149" s="9"/>
      <c r="Q149" s="9"/>
      <c r="R149" s="9"/>
      <c r="S149" s="9"/>
    </row>
    <row r="150" spans="1:19" ht="13.5" customHeight="1" x14ac:dyDescent="0.25">
      <c r="A150" s="83" t="s">
        <v>221</v>
      </c>
      <c r="B150" s="54"/>
      <c r="C150" s="54"/>
      <c r="D150" s="54"/>
      <c r="E150" s="54"/>
      <c r="F150" s="54"/>
      <c r="G150" s="54"/>
      <c r="H150" s="54"/>
      <c r="I150" s="54"/>
      <c r="J150" s="54"/>
      <c r="K150" s="9"/>
      <c r="L150" s="9"/>
      <c r="M150" s="9"/>
      <c r="N150" s="9"/>
      <c r="O150" s="9"/>
      <c r="P150" s="9"/>
      <c r="Q150" s="9"/>
      <c r="R150" s="9"/>
      <c r="S150" s="9"/>
    </row>
    <row r="151" spans="1:19" ht="13.5" customHeight="1" x14ac:dyDescent="0.25">
      <c r="A151" s="82"/>
      <c r="B151" s="54"/>
      <c r="C151" s="54"/>
      <c r="D151" s="54"/>
      <c r="E151" s="54"/>
      <c r="F151" s="54"/>
      <c r="G151" s="54"/>
      <c r="H151" s="54"/>
      <c r="I151" s="54"/>
      <c r="J151" s="54"/>
      <c r="K151" s="9"/>
      <c r="L151" s="9"/>
      <c r="M151" s="9"/>
      <c r="N151" s="9"/>
      <c r="O151" s="9"/>
      <c r="P151" s="9"/>
      <c r="Q151" s="9"/>
      <c r="R151" s="9"/>
      <c r="S151" s="9"/>
    </row>
    <row r="152" spans="1:19" ht="13.5" customHeight="1" x14ac:dyDescent="0.25">
      <c r="A152" s="84"/>
      <c r="B152" s="85"/>
      <c r="C152" s="86"/>
      <c r="D152" s="85"/>
      <c r="E152" s="87"/>
      <c r="F152" s="561" t="s">
        <v>206</v>
      </c>
      <c r="G152" s="562"/>
      <c r="H152" s="562"/>
      <c r="I152" s="562"/>
      <c r="J152" s="563"/>
      <c r="K152" s="9"/>
      <c r="L152" s="9"/>
      <c r="M152" s="9"/>
      <c r="N152" s="9"/>
      <c r="O152" s="9"/>
      <c r="P152" s="9"/>
      <c r="Q152" s="9"/>
      <c r="R152" s="9"/>
      <c r="S152" s="9"/>
    </row>
    <row r="153" spans="1:19" ht="52.5" x14ac:dyDescent="0.25">
      <c r="A153" s="88" t="s">
        <v>207</v>
      </c>
      <c r="B153" s="89" t="s">
        <v>208</v>
      </c>
      <c r="C153" s="90" t="s">
        <v>209</v>
      </c>
      <c r="D153" s="89" t="s">
        <v>210</v>
      </c>
      <c r="E153" s="91" t="s">
        <v>211</v>
      </c>
      <c r="F153" s="90"/>
      <c r="G153" s="92" t="s">
        <v>212</v>
      </c>
      <c r="H153" s="90" t="s">
        <v>213</v>
      </c>
      <c r="I153" s="92" t="s">
        <v>214</v>
      </c>
      <c r="J153" s="93" t="s">
        <v>215</v>
      </c>
      <c r="K153" s="9"/>
      <c r="L153" s="9"/>
      <c r="M153" s="9"/>
      <c r="N153" s="9"/>
      <c r="O153" s="9"/>
      <c r="P153" s="9"/>
      <c r="Q153" s="9"/>
      <c r="R153" s="9"/>
      <c r="S153" s="9"/>
    </row>
    <row r="154" spans="1:19" ht="13.5" customHeight="1" x14ac:dyDescent="0.25">
      <c r="A154" s="94"/>
      <c r="B154" s="95"/>
      <c r="C154" s="96"/>
      <c r="D154" s="95"/>
      <c r="E154" s="97"/>
      <c r="F154" s="98"/>
      <c r="G154" s="92" t="s">
        <v>33</v>
      </c>
      <c r="H154" s="86" t="s">
        <v>33</v>
      </c>
      <c r="I154" s="92" t="s">
        <v>33</v>
      </c>
      <c r="J154" s="99" t="s">
        <v>33</v>
      </c>
      <c r="K154" s="9"/>
      <c r="L154" s="9"/>
      <c r="M154" s="9"/>
      <c r="N154" s="9"/>
      <c r="O154" s="9"/>
      <c r="P154" s="9"/>
      <c r="Q154" s="9"/>
      <c r="R154" s="9"/>
      <c r="S154" s="9"/>
    </row>
    <row r="155" spans="1:19" ht="13.5" customHeight="1" x14ac:dyDescent="0.25">
      <c r="A155" s="100" t="s">
        <v>216</v>
      </c>
      <c r="B155" s="101"/>
      <c r="C155" s="101"/>
      <c r="D155" s="101"/>
      <c r="E155" s="102"/>
      <c r="F155" s="103"/>
      <c r="G155" s="104"/>
      <c r="H155" s="105"/>
      <c r="I155" s="104"/>
      <c r="J155" s="106"/>
      <c r="K155" s="9"/>
      <c r="L155" s="9"/>
      <c r="M155" s="9"/>
      <c r="N155" s="9"/>
      <c r="O155" s="9"/>
      <c r="P155" s="9"/>
      <c r="Q155" s="9"/>
      <c r="R155" s="9"/>
      <c r="S155" s="9"/>
    </row>
    <row r="156" spans="1:19" ht="13.5" customHeight="1" x14ac:dyDescent="0.25">
      <c r="A156" s="107" t="s">
        <v>217</v>
      </c>
      <c r="B156" s="101"/>
      <c r="C156" s="101"/>
      <c r="D156" s="101"/>
      <c r="E156" s="102"/>
      <c r="F156" s="108"/>
      <c r="G156" s="101"/>
      <c r="H156" s="109"/>
      <c r="I156" s="101"/>
      <c r="J156" s="110"/>
      <c r="K156" s="9"/>
      <c r="L156" s="9"/>
      <c r="M156" s="9"/>
      <c r="N156" s="9"/>
      <c r="O156" s="9"/>
      <c r="P156" s="9"/>
      <c r="Q156" s="9"/>
      <c r="R156" s="9"/>
      <c r="S156" s="9"/>
    </row>
    <row r="157" spans="1:19" ht="13.5" customHeight="1" x14ac:dyDescent="0.25">
      <c r="A157" s="111" t="s">
        <v>218</v>
      </c>
      <c r="B157" s="101"/>
      <c r="C157" s="101"/>
      <c r="D157" s="101"/>
      <c r="E157" s="102"/>
      <c r="F157" s="112"/>
      <c r="G157" s="113"/>
      <c r="H157" s="114"/>
      <c r="I157" s="113"/>
      <c r="J157" s="115"/>
      <c r="K157" s="9"/>
      <c r="L157" s="9"/>
      <c r="M157" s="9"/>
      <c r="N157" s="9"/>
      <c r="O157" s="9"/>
      <c r="P157" s="9"/>
      <c r="Q157" s="9"/>
      <c r="R157" s="9"/>
      <c r="S157" s="9"/>
    </row>
    <row r="158" spans="1:19" ht="13.5" customHeight="1" x14ac:dyDescent="0.25">
      <c r="A158" s="116"/>
      <c r="B158" s="117"/>
      <c r="C158" s="117"/>
      <c r="D158" s="117"/>
      <c r="E158" s="118"/>
      <c r="F158" s="119" t="s">
        <v>219</v>
      </c>
      <c r="G158" s="113"/>
      <c r="H158" s="114"/>
      <c r="I158" s="113"/>
      <c r="J158" s="115"/>
      <c r="K158" s="9"/>
      <c r="L158" s="9"/>
      <c r="M158" s="9"/>
      <c r="N158" s="9"/>
      <c r="O158" s="9"/>
      <c r="P158" s="9"/>
      <c r="Q158" s="9"/>
      <c r="R158" s="9"/>
      <c r="S158" s="9"/>
    </row>
    <row r="159" spans="1:19" ht="13.5" customHeight="1" x14ac:dyDescent="0.25">
      <c r="A159" s="120" t="s">
        <v>220</v>
      </c>
      <c r="B159" s="54"/>
      <c r="C159" s="54"/>
      <c r="D159" s="54"/>
      <c r="E159" s="54"/>
      <c r="F159" s="54"/>
      <c r="G159" s="54"/>
      <c r="H159" s="54"/>
      <c r="I159" s="54"/>
      <c r="J159" s="54"/>
      <c r="K159" s="9"/>
      <c r="L159" s="9"/>
      <c r="M159" s="9"/>
      <c r="N159" s="9"/>
      <c r="O159" s="9"/>
      <c r="P159" s="9"/>
      <c r="Q159" s="9"/>
      <c r="R159" s="9"/>
      <c r="S159" s="9"/>
    </row>
    <row r="160" spans="1:19" ht="13.5" customHeight="1" x14ac:dyDescent="0.25">
      <c r="A160" s="82"/>
      <c r="B160" s="54"/>
      <c r="C160" s="54"/>
      <c r="D160" s="54"/>
      <c r="E160" s="54"/>
      <c r="F160" s="54"/>
      <c r="G160" s="54"/>
      <c r="H160" s="54"/>
      <c r="I160" s="54"/>
      <c r="J160" s="54"/>
      <c r="K160" s="9"/>
      <c r="L160" s="9"/>
      <c r="M160" s="9"/>
      <c r="N160" s="9"/>
      <c r="O160" s="9"/>
      <c r="P160" s="9"/>
      <c r="Q160" s="9"/>
      <c r="R160" s="9"/>
      <c r="S160" s="9"/>
    </row>
    <row r="161" spans="1:19" ht="13.5" customHeight="1" x14ac:dyDescent="0.25">
      <c r="A161" s="83" t="s">
        <v>222</v>
      </c>
      <c r="B161" s="54"/>
      <c r="C161" s="54"/>
      <c r="D161" s="54"/>
      <c r="E161" s="54"/>
      <c r="F161" s="54"/>
      <c r="G161" s="54"/>
      <c r="H161" s="54"/>
      <c r="I161" s="54"/>
      <c r="J161" s="54"/>
      <c r="K161" s="9"/>
      <c r="L161" s="9"/>
      <c r="M161" s="9"/>
      <c r="N161" s="9"/>
      <c r="O161" s="9"/>
      <c r="P161" s="9"/>
      <c r="Q161" s="9"/>
      <c r="R161" s="9"/>
      <c r="S161" s="9"/>
    </row>
    <row r="162" spans="1:19" ht="13.5" customHeight="1" x14ac:dyDescent="0.25">
      <c r="A162" s="82"/>
      <c r="B162" s="54"/>
      <c r="C162" s="54"/>
      <c r="D162" s="54"/>
      <c r="E162" s="54"/>
      <c r="F162" s="54"/>
      <c r="G162" s="54"/>
      <c r="H162" s="54"/>
      <c r="I162" s="54"/>
      <c r="J162" s="54"/>
      <c r="K162" s="9"/>
      <c r="L162" s="9"/>
      <c r="M162" s="9"/>
      <c r="N162" s="9"/>
      <c r="O162" s="9"/>
      <c r="P162" s="9"/>
      <c r="Q162" s="9"/>
      <c r="R162" s="9"/>
      <c r="S162" s="9"/>
    </row>
    <row r="163" spans="1:19" ht="13.5" customHeight="1" x14ac:dyDescent="0.25">
      <c r="A163" s="84"/>
      <c r="B163" s="85"/>
      <c r="C163" s="86"/>
      <c r="D163" s="85"/>
      <c r="E163" s="87"/>
      <c r="F163" s="561" t="s">
        <v>206</v>
      </c>
      <c r="G163" s="562"/>
      <c r="H163" s="562"/>
      <c r="I163" s="562"/>
      <c r="J163" s="563"/>
      <c r="K163" s="9"/>
      <c r="L163" s="9"/>
      <c r="M163" s="9"/>
      <c r="N163" s="9"/>
      <c r="O163" s="9"/>
      <c r="P163" s="9"/>
      <c r="Q163" s="9"/>
      <c r="R163" s="9"/>
      <c r="S163" s="9"/>
    </row>
    <row r="164" spans="1:19" ht="52.5" x14ac:dyDescent="0.25">
      <c r="A164" s="88" t="s">
        <v>207</v>
      </c>
      <c r="B164" s="89" t="s">
        <v>223</v>
      </c>
      <c r="C164" s="90" t="s">
        <v>209</v>
      </c>
      <c r="D164" s="89" t="s">
        <v>210</v>
      </c>
      <c r="E164" s="91" t="s">
        <v>211</v>
      </c>
      <c r="F164" s="90"/>
      <c r="G164" s="92" t="s">
        <v>212</v>
      </c>
      <c r="H164" s="90" t="s">
        <v>213</v>
      </c>
      <c r="I164" s="92" t="s">
        <v>214</v>
      </c>
      <c r="J164" s="93" t="s">
        <v>215</v>
      </c>
      <c r="K164" s="9"/>
      <c r="L164" s="9"/>
      <c r="M164" s="9"/>
      <c r="N164" s="9"/>
      <c r="O164" s="9"/>
      <c r="P164" s="9"/>
      <c r="Q164" s="9"/>
      <c r="R164" s="9"/>
      <c r="S164" s="9"/>
    </row>
    <row r="165" spans="1:19" ht="13.5" customHeight="1" x14ac:dyDescent="0.25">
      <c r="A165" s="94"/>
      <c r="B165" s="95"/>
      <c r="C165" s="96"/>
      <c r="D165" s="95"/>
      <c r="E165" s="97"/>
      <c r="F165" s="98"/>
      <c r="G165" s="92" t="s">
        <v>33</v>
      </c>
      <c r="H165" s="86" t="s">
        <v>33</v>
      </c>
      <c r="I165" s="92" t="s">
        <v>33</v>
      </c>
      <c r="J165" s="99" t="s">
        <v>33</v>
      </c>
      <c r="K165" s="9"/>
      <c r="L165" s="9"/>
      <c r="M165" s="9"/>
      <c r="N165" s="9"/>
      <c r="O165" s="9"/>
      <c r="P165" s="9"/>
      <c r="Q165" s="9"/>
      <c r="R165" s="9"/>
      <c r="S165" s="9"/>
    </row>
    <row r="166" spans="1:19" ht="13.5" customHeight="1" x14ac:dyDescent="0.25">
      <c r="A166" s="100" t="s">
        <v>216</v>
      </c>
      <c r="B166" s="101"/>
      <c r="C166" s="101"/>
      <c r="D166" s="101"/>
      <c r="E166" s="102"/>
      <c r="F166" s="103"/>
      <c r="G166" s="104"/>
      <c r="H166" s="105"/>
      <c r="I166" s="104"/>
      <c r="J166" s="106"/>
      <c r="K166" s="9"/>
      <c r="L166" s="9"/>
      <c r="M166" s="9"/>
      <c r="N166" s="9"/>
      <c r="O166" s="9"/>
      <c r="P166" s="9"/>
      <c r="Q166" s="9"/>
      <c r="R166" s="9"/>
      <c r="S166" s="9"/>
    </row>
    <row r="167" spans="1:19" ht="13.5" customHeight="1" x14ac:dyDescent="0.25">
      <c r="A167" s="107" t="s">
        <v>217</v>
      </c>
      <c r="B167" s="101"/>
      <c r="C167" s="101"/>
      <c r="D167" s="101"/>
      <c r="E167" s="102"/>
      <c r="F167" s="108"/>
      <c r="G167" s="101"/>
      <c r="H167" s="109"/>
      <c r="I167" s="101"/>
      <c r="J167" s="110"/>
      <c r="K167" s="9"/>
      <c r="L167" s="9"/>
      <c r="M167" s="9"/>
      <c r="N167" s="9"/>
      <c r="O167" s="9"/>
      <c r="P167" s="9"/>
      <c r="Q167" s="9"/>
      <c r="R167" s="9"/>
      <c r="S167" s="9"/>
    </row>
    <row r="168" spans="1:19" ht="13.5" customHeight="1" x14ac:dyDescent="0.25">
      <c r="A168" s="111" t="s">
        <v>218</v>
      </c>
      <c r="B168" s="101"/>
      <c r="C168" s="101"/>
      <c r="D168" s="101"/>
      <c r="E168" s="102"/>
      <c r="F168" s="112"/>
      <c r="G168" s="113"/>
      <c r="H168" s="114"/>
      <c r="I168" s="113"/>
      <c r="J168" s="115"/>
      <c r="K168" s="9"/>
      <c r="L168" s="9"/>
      <c r="M168" s="9"/>
      <c r="N168" s="9"/>
      <c r="O168" s="9"/>
      <c r="P168" s="9"/>
      <c r="Q168" s="9"/>
      <c r="R168" s="9"/>
      <c r="S168" s="9"/>
    </row>
    <row r="169" spans="1:19" ht="13.5" customHeight="1" x14ac:dyDescent="0.25">
      <c r="A169" s="116"/>
      <c r="B169" s="117"/>
      <c r="C169" s="117"/>
      <c r="D169" s="117"/>
      <c r="E169" s="118"/>
      <c r="F169" s="119" t="s">
        <v>219</v>
      </c>
      <c r="G169" s="113"/>
      <c r="H169" s="114"/>
      <c r="I169" s="113"/>
      <c r="J169" s="115"/>
      <c r="K169" s="9"/>
      <c r="L169" s="9"/>
      <c r="M169" s="9"/>
      <c r="N169" s="9"/>
      <c r="O169" s="9"/>
      <c r="P169" s="9"/>
      <c r="Q169" s="9"/>
      <c r="R169" s="9"/>
      <c r="S169" s="9"/>
    </row>
    <row r="170" spans="1:19" ht="13.5" customHeight="1" x14ac:dyDescent="0.25">
      <c r="A170" s="120" t="s">
        <v>224</v>
      </c>
      <c r="B170" s="54"/>
      <c r="C170" s="54"/>
      <c r="D170" s="54"/>
      <c r="E170" s="54"/>
      <c r="F170" s="54"/>
      <c r="G170" s="54"/>
      <c r="H170" s="54"/>
      <c r="I170" s="54"/>
      <c r="J170" s="54"/>
      <c r="K170" s="9"/>
      <c r="L170" s="9"/>
      <c r="M170" s="9"/>
      <c r="N170" s="9"/>
      <c r="O170" s="9"/>
      <c r="P170" s="9"/>
      <c r="Q170" s="9"/>
      <c r="R170" s="9"/>
      <c r="S170" s="9"/>
    </row>
    <row r="171" spans="1:19" ht="13.5" customHeight="1" x14ac:dyDescent="0.25">
      <c r="A171" s="120" t="s">
        <v>225</v>
      </c>
      <c r="B171" s="54"/>
      <c r="C171" s="54"/>
      <c r="D171" s="54"/>
      <c r="E171" s="54"/>
      <c r="F171" s="54"/>
      <c r="G171" s="54"/>
      <c r="H171" s="54"/>
      <c r="I171" s="54"/>
      <c r="J171" s="54"/>
      <c r="K171" s="9"/>
      <c r="L171" s="9"/>
      <c r="M171" s="9"/>
      <c r="N171" s="9"/>
      <c r="O171" s="9"/>
      <c r="P171" s="9"/>
      <c r="Q171" s="9"/>
      <c r="R171" s="9"/>
      <c r="S171" s="9"/>
    </row>
    <row r="172" spans="1:19" x14ac:dyDescent="0.25">
      <c r="A172" s="82"/>
      <c r="B172" s="54"/>
      <c r="C172" s="54"/>
      <c r="D172" s="54"/>
      <c r="E172" s="54"/>
      <c r="F172" s="54"/>
      <c r="G172" s="54"/>
      <c r="H172" s="54"/>
      <c r="I172" s="54"/>
      <c r="J172" s="54"/>
      <c r="K172" s="9"/>
      <c r="L172" s="9"/>
      <c r="M172" s="9"/>
      <c r="N172" s="9"/>
      <c r="O172" s="9"/>
      <c r="P172" s="9"/>
      <c r="Q172" s="9"/>
      <c r="R172" s="9"/>
      <c r="S172" s="9"/>
    </row>
  </sheetData>
  <mergeCells count="9">
    <mergeCell ref="F141:J141"/>
    <mergeCell ref="F152:J152"/>
    <mergeCell ref="F163:J163"/>
    <mergeCell ref="A56:D56"/>
    <mergeCell ref="A95:D95"/>
    <mergeCell ref="A103:F103"/>
    <mergeCell ref="A104:F104"/>
    <mergeCell ref="B112:C112"/>
    <mergeCell ref="D112:E112"/>
  </mergeCells>
  <pageMargins left="0" right="0" top="0" bottom="0" header="0" footer="0"/>
  <pageSetup paperSize="9" scale="25"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A1:H17"/>
  <sheetViews>
    <sheetView showGridLines="0" workbookViewId="0">
      <selection activeCell="F28" sqref="F28"/>
    </sheetView>
  </sheetViews>
  <sheetFormatPr defaultRowHeight="16.5" x14ac:dyDescent="0.3"/>
  <cols>
    <col min="2" max="2" width="25.7109375" bestFit="1" customWidth="1"/>
  </cols>
  <sheetData>
    <row r="1" spans="1:8" x14ac:dyDescent="0.3">
      <c r="A1" s="345"/>
    </row>
    <row r="3" spans="1:8" ht="17.25" thickBot="1" x14ac:dyDescent="0.35">
      <c r="B3" s="317" t="s">
        <v>134</v>
      </c>
      <c r="C3" s="317"/>
      <c r="D3" s="317"/>
      <c r="E3" s="317"/>
      <c r="F3" s="317"/>
      <c r="G3" s="317"/>
    </row>
    <row r="4" spans="1:8" s="318" customFormat="1" x14ac:dyDescent="0.3">
      <c r="B4" s="367"/>
      <c r="C4" s="367" t="s">
        <v>4</v>
      </c>
      <c r="D4" s="368">
        <v>2016</v>
      </c>
      <c r="E4" s="368">
        <v>2016</v>
      </c>
      <c r="F4" s="368">
        <v>2017</v>
      </c>
      <c r="G4" s="368">
        <v>2018</v>
      </c>
    </row>
    <row r="5" spans="1:8" ht="17.25" thickBot="1" x14ac:dyDescent="0.35">
      <c r="B5" s="369"/>
      <c r="C5" s="370"/>
      <c r="D5" s="371" t="s">
        <v>87</v>
      </c>
      <c r="E5" s="371" t="s">
        <v>104</v>
      </c>
      <c r="F5" s="369" t="s">
        <v>104</v>
      </c>
      <c r="G5" s="370" t="s">
        <v>104</v>
      </c>
    </row>
    <row r="6" spans="1:8" x14ac:dyDescent="0.3">
      <c r="B6" s="232" t="s">
        <v>122</v>
      </c>
      <c r="C6" s="372"/>
      <c r="D6" s="378">
        <v>2321.049</v>
      </c>
      <c r="E6" s="354">
        <v>2.3797834852236299</v>
      </c>
      <c r="F6" s="354">
        <v>2.0405289566944651</v>
      </c>
      <c r="G6" s="354">
        <v>1.4020684466373279</v>
      </c>
      <c r="H6" s="3"/>
    </row>
    <row r="7" spans="1:8" x14ac:dyDescent="0.3">
      <c r="B7" s="232" t="s">
        <v>123</v>
      </c>
      <c r="C7" s="372"/>
      <c r="D7" s="378">
        <v>4038.652</v>
      </c>
      <c r="E7" s="354">
        <v>1.5581555409537984</v>
      </c>
      <c r="F7" s="354">
        <v>0.98945021272209832</v>
      </c>
      <c r="G7" s="354">
        <v>0.93604438933512224</v>
      </c>
    </row>
    <row r="8" spans="1:8" x14ac:dyDescent="0.3">
      <c r="B8" s="232" t="s">
        <v>124</v>
      </c>
      <c r="C8" s="372"/>
      <c r="D8" s="373"/>
      <c r="E8" s="379">
        <v>9.6999999999999993</v>
      </c>
      <c r="F8" s="379">
        <v>8.1999999999999993</v>
      </c>
      <c r="G8" s="379">
        <v>7.3</v>
      </c>
    </row>
    <row r="9" spans="1:8" x14ac:dyDescent="0.3">
      <c r="B9" s="232" t="s">
        <v>125</v>
      </c>
      <c r="C9" s="372"/>
      <c r="D9" s="380">
        <v>33.973745491801338</v>
      </c>
      <c r="E9" s="379">
        <v>0.88432129847246799</v>
      </c>
      <c r="F9" s="379">
        <v>1.2680400892657762</v>
      </c>
      <c r="G9" s="379">
        <v>2.7259680857750102</v>
      </c>
    </row>
    <row r="10" spans="1:8" x14ac:dyDescent="0.3">
      <c r="B10" s="232" t="s">
        <v>126</v>
      </c>
      <c r="C10" s="372"/>
      <c r="D10" s="378">
        <v>19.525011810871547</v>
      </c>
      <c r="E10" s="379">
        <v>1.7004977746599703</v>
      </c>
      <c r="F10" s="379">
        <v>2.3220183430077812</v>
      </c>
      <c r="G10" s="379">
        <v>3.2002562622857944</v>
      </c>
    </row>
    <row r="11" spans="1:8" x14ac:dyDescent="0.3">
      <c r="B11" s="232" t="s">
        <v>127</v>
      </c>
      <c r="C11" s="372" t="s">
        <v>128</v>
      </c>
      <c r="D11" s="378">
        <v>31626.574999999997</v>
      </c>
      <c r="E11" s="379">
        <v>4.6334582178300776</v>
      </c>
      <c r="F11" s="379">
        <v>6.2087449543307027</v>
      </c>
      <c r="G11" s="379">
        <v>5.9191306041477931</v>
      </c>
    </row>
    <row r="12" spans="1:8" ht="17.25" thickBot="1" x14ac:dyDescent="0.35">
      <c r="B12" s="362" t="s">
        <v>129</v>
      </c>
      <c r="C12" s="376"/>
      <c r="D12" s="381">
        <v>15823.973534543042</v>
      </c>
      <c r="E12" s="449">
        <v>1.750216059981935</v>
      </c>
      <c r="F12" s="449">
        <v>3.8556264231643933</v>
      </c>
      <c r="G12" s="449">
        <v>4.4699569336992484</v>
      </c>
    </row>
    <row r="13" spans="1:8" x14ac:dyDescent="0.3">
      <c r="B13" s="598" t="s">
        <v>130</v>
      </c>
      <c r="C13" s="598"/>
      <c r="D13" s="598"/>
      <c r="E13" s="598"/>
      <c r="F13" s="596" t="s">
        <v>0</v>
      </c>
      <c r="G13" s="596"/>
    </row>
    <row r="14" spans="1:8" x14ac:dyDescent="0.3">
      <c r="B14" s="597" t="s">
        <v>131</v>
      </c>
      <c r="C14" s="597"/>
      <c r="D14" s="597"/>
      <c r="E14" s="597"/>
      <c r="F14" s="232"/>
      <c r="G14" s="232"/>
    </row>
    <row r="15" spans="1:8" x14ac:dyDescent="0.3">
      <c r="B15" s="597" t="s">
        <v>135</v>
      </c>
      <c r="C15" s="597"/>
      <c r="D15" s="597"/>
      <c r="E15" s="597"/>
      <c r="F15" s="232"/>
      <c r="G15" s="232"/>
    </row>
    <row r="16" spans="1:8" x14ac:dyDescent="0.3">
      <c r="B16" s="597" t="s">
        <v>132</v>
      </c>
      <c r="C16" s="597"/>
      <c r="D16" s="597"/>
      <c r="E16" s="597"/>
      <c r="F16" s="232"/>
      <c r="G16" s="232"/>
    </row>
    <row r="17" spans="2:7" x14ac:dyDescent="0.3">
      <c r="B17" s="597" t="s">
        <v>133</v>
      </c>
      <c r="C17" s="597"/>
      <c r="D17" s="597"/>
      <c r="E17" s="597"/>
      <c r="F17" s="232"/>
      <c r="G17" s="232"/>
    </row>
  </sheetData>
  <mergeCells count="6">
    <mergeCell ref="B15:E15"/>
    <mergeCell ref="B16:E16"/>
    <mergeCell ref="B17:E17"/>
    <mergeCell ref="F13:G13"/>
    <mergeCell ref="B13:E13"/>
    <mergeCell ref="B14:E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A1:I13"/>
  <sheetViews>
    <sheetView showGridLines="0" workbookViewId="0">
      <selection activeCell="E4" sqref="E4:G12"/>
    </sheetView>
  </sheetViews>
  <sheetFormatPr defaultRowHeight="16.5" x14ac:dyDescent="0.3"/>
  <cols>
    <col min="2" max="2" width="35" bestFit="1" customWidth="1"/>
  </cols>
  <sheetData>
    <row r="1" spans="1:9" x14ac:dyDescent="0.3">
      <c r="A1" s="345"/>
    </row>
    <row r="3" spans="1:9" ht="17.25" thickBot="1" x14ac:dyDescent="0.35">
      <c r="B3" s="317" t="s">
        <v>329</v>
      </c>
      <c r="C3" s="317"/>
      <c r="D3" s="317"/>
      <c r="E3" s="317"/>
      <c r="F3" s="317"/>
      <c r="G3" s="317"/>
    </row>
    <row r="4" spans="1:9" s="318" customFormat="1" ht="17.25" thickBot="1" x14ac:dyDescent="0.35">
      <c r="B4" s="386"/>
      <c r="C4" s="386"/>
      <c r="D4" s="387" t="s">
        <v>4</v>
      </c>
      <c r="E4" s="387">
        <v>2016</v>
      </c>
      <c r="F4" s="387">
        <v>2017</v>
      </c>
      <c r="G4" s="387">
        <v>2018</v>
      </c>
    </row>
    <row r="5" spans="1:9" x14ac:dyDescent="0.3">
      <c r="B5" s="382" t="s">
        <v>136</v>
      </c>
      <c r="C5" s="383"/>
      <c r="D5" s="383" t="s">
        <v>2</v>
      </c>
      <c r="E5" s="379">
        <f>SUM(E7:E9)</f>
        <v>1.2855249662599246</v>
      </c>
      <c r="F5" s="379">
        <f>SUM(F7:F9)</f>
        <v>0.3298763193046248</v>
      </c>
      <c r="G5" s="379">
        <f t="shared" ref="G5" si="0">SUM(G7:G9)</f>
        <v>1.1102159831126504</v>
      </c>
      <c r="H5" s="3"/>
    </row>
    <row r="6" spans="1:9" x14ac:dyDescent="0.3">
      <c r="B6" s="384" t="s">
        <v>137</v>
      </c>
      <c r="C6" s="385"/>
      <c r="D6" s="385"/>
      <c r="E6" s="379"/>
      <c r="F6" s="379"/>
      <c r="G6" s="379"/>
    </row>
    <row r="7" spans="1:9" x14ac:dyDescent="0.3">
      <c r="B7" s="384" t="s">
        <v>138</v>
      </c>
      <c r="C7" s="385"/>
      <c r="D7" s="385"/>
      <c r="E7" s="379">
        <v>3.3169252664108155</v>
      </c>
      <c r="F7" s="379">
        <v>3.2478372054121745</v>
      </c>
      <c r="G7" s="379">
        <v>4.1811016224043902</v>
      </c>
    </row>
    <row r="8" spans="1:9" x14ac:dyDescent="0.3">
      <c r="B8" s="384" t="s">
        <v>139</v>
      </c>
      <c r="C8" s="385"/>
      <c r="D8" s="385"/>
      <c r="E8" s="379">
        <v>-4.045654505331151</v>
      </c>
      <c r="F8" s="379">
        <v>-4.0999999999999996</v>
      </c>
      <c r="G8" s="379">
        <v>-4.3</v>
      </c>
    </row>
    <row r="9" spans="1:9" x14ac:dyDescent="0.3">
      <c r="B9" s="384" t="s">
        <v>140</v>
      </c>
      <c r="C9" s="385"/>
      <c r="D9" s="385"/>
      <c r="E9" s="379">
        <v>2.0142542051802601</v>
      </c>
      <c r="F9" s="379">
        <v>1.18203911389245</v>
      </c>
      <c r="G9" s="379">
        <v>1.22911436070826</v>
      </c>
      <c r="I9" s="234"/>
    </row>
    <row r="10" spans="1:9" x14ac:dyDescent="0.3">
      <c r="B10" s="384" t="s">
        <v>141</v>
      </c>
      <c r="C10" s="385"/>
      <c r="D10" s="385" t="s">
        <v>2</v>
      </c>
      <c r="E10" s="468">
        <f>E5-E11</f>
        <v>4.0142105250999309</v>
      </c>
      <c r="F10" s="468">
        <f>F5-F11</f>
        <v>2.2998766435841045</v>
      </c>
      <c r="G10" s="468">
        <f>G5-G11</f>
        <v>2.4002159831126502</v>
      </c>
    </row>
    <row r="11" spans="1:9" x14ac:dyDescent="0.3">
      <c r="B11" s="384" t="s">
        <v>142</v>
      </c>
      <c r="C11" s="385"/>
      <c r="D11" s="385" t="s">
        <v>2</v>
      </c>
      <c r="E11" s="470">
        <v>-2.7286855588400063</v>
      </c>
      <c r="F11" s="470">
        <v>-1.9700003242794799</v>
      </c>
      <c r="G11" s="470">
        <v>-1.29</v>
      </c>
    </row>
    <row r="12" spans="1:9" ht="17.25" thickBot="1" x14ac:dyDescent="0.35">
      <c r="B12" s="388" t="s">
        <v>143</v>
      </c>
      <c r="C12" s="389"/>
      <c r="D12" s="389"/>
      <c r="E12" s="469">
        <v>0</v>
      </c>
      <c r="F12" s="469">
        <v>0</v>
      </c>
      <c r="G12" s="469">
        <v>0</v>
      </c>
    </row>
    <row r="13" spans="1:9" x14ac:dyDescent="0.3">
      <c r="B13" s="596" t="s">
        <v>0</v>
      </c>
      <c r="C13" s="596"/>
      <c r="D13" s="596"/>
      <c r="E13" s="596"/>
      <c r="F13" s="596"/>
      <c r="G13" s="596"/>
    </row>
  </sheetData>
  <mergeCells count="1">
    <mergeCell ref="B13:G1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1:E28"/>
  <sheetViews>
    <sheetView showGridLines="0" zoomScaleNormal="100" workbookViewId="0">
      <selection activeCell="F32" sqref="F32"/>
    </sheetView>
  </sheetViews>
  <sheetFormatPr defaultRowHeight="12.6" customHeight="1" x14ac:dyDescent="0.25"/>
  <cols>
    <col min="1" max="1" width="9.140625" style="1"/>
    <col min="2" max="2" width="40.140625" style="1" customWidth="1"/>
    <col min="3" max="16384" width="9.140625" style="1"/>
  </cols>
  <sheetData>
    <row r="1" spans="1:5" ht="12.6" customHeight="1" x14ac:dyDescent="0.3">
      <c r="A1" s="345"/>
    </row>
    <row r="3" spans="1:5" customFormat="1" ht="17.25" thickBot="1" x14ac:dyDescent="0.35">
      <c r="B3" s="317" t="s">
        <v>328</v>
      </c>
      <c r="C3" s="317"/>
      <c r="D3" s="317"/>
      <c r="E3" s="317"/>
    </row>
    <row r="4" spans="1:5" s="318" customFormat="1" ht="15" customHeight="1" x14ac:dyDescent="0.3">
      <c r="B4" s="367"/>
      <c r="C4" s="367" t="s">
        <v>4</v>
      </c>
      <c r="D4" s="368">
        <v>2017</v>
      </c>
      <c r="E4" s="368">
        <v>2018</v>
      </c>
    </row>
    <row r="5" spans="1:5" s="318" customFormat="1" ht="15" customHeight="1" thickBot="1" x14ac:dyDescent="0.35">
      <c r="B5" s="395"/>
      <c r="C5" s="395"/>
      <c r="D5" s="395" t="s">
        <v>3</v>
      </c>
      <c r="E5" s="395" t="s">
        <v>3</v>
      </c>
    </row>
    <row r="6" spans="1:5" customFormat="1" ht="15" customHeight="1" x14ac:dyDescent="0.3">
      <c r="B6" s="394" t="s">
        <v>28</v>
      </c>
      <c r="C6" s="394"/>
      <c r="D6" s="394"/>
      <c r="E6" s="394"/>
    </row>
    <row r="7" spans="1:5" ht="16.5" customHeight="1" x14ac:dyDescent="0.25">
      <c r="B7" s="392" t="s">
        <v>27</v>
      </c>
      <c r="C7" s="472" t="s">
        <v>26</v>
      </c>
      <c r="D7" s="473">
        <v>-1.6259539031147603</v>
      </c>
      <c r="E7" s="473">
        <v>-0.82999969762914805</v>
      </c>
    </row>
    <row r="8" spans="1:5" ht="16.5" customHeight="1" x14ac:dyDescent="0.25">
      <c r="B8" s="392" t="s">
        <v>25</v>
      </c>
      <c r="C8" s="472" t="s">
        <v>24</v>
      </c>
      <c r="D8" s="473">
        <v>-2.071414799498037</v>
      </c>
      <c r="E8" s="473">
        <v>-1.3263138388868407</v>
      </c>
    </row>
    <row r="9" spans="1:5" ht="16.5" customHeight="1" x14ac:dyDescent="0.25">
      <c r="B9" s="392" t="s">
        <v>23</v>
      </c>
      <c r="C9" s="472" t="s">
        <v>22</v>
      </c>
      <c r="D9" s="473" t="s">
        <v>556</v>
      </c>
      <c r="E9" s="473" t="s">
        <v>556</v>
      </c>
    </row>
    <row r="10" spans="1:5" ht="16.5" customHeight="1" x14ac:dyDescent="0.25">
      <c r="B10" s="392" t="s">
        <v>20</v>
      </c>
      <c r="C10" s="472" t="s">
        <v>19</v>
      </c>
      <c r="D10" s="473">
        <v>0.30039278205260167</v>
      </c>
      <c r="E10" s="473">
        <v>0.33310890670457166</v>
      </c>
    </row>
    <row r="11" spans="1:5" ht="16.5" customHeight="1" x14ac:dyDescent="0.25">
      <c r="B11" s="392" t="s">
        <v>18</v>
      </c>
      <c r="C11" s="472" t="s">
        <v>17</v>
      </c>
      <c r="D11" s="473">
        <v>0.14506811433067845</v>
      </c>
      <c r="E11" s="473">
        <v>0.24407853985797595</v>
      </c>
    </row>
    <row r="12" spans="1:5" ht="16.5" customHeight="1" x14ac:dyDescent="0.25">
      <c r="B12" s="392" t="s">
        <v>16</v>
      </c>
      <c r="C12" s="472" t="s">
        <v>15</v>
      </c>
      <c r="D12" s="473">
        <v>1.31159060077506</v>
      </c>
      <c r="E12" s="473">
        <v>1.2691689629703558</v>
      </c>
    </row>
    <row r="13" spans="1:5" ht="16.5" customHeight="1" x14ac:dyDescent="0.25">
      <c r="B13" s="392" t="s">
        <v>14</v>
      </c>
      <c r="C13" s="474"/>
      <c r="D13" s="473">
        <f>D7+D12</f>
        <v>-0.31436330233970033</v>
      </c>
      <c r="E13" s="473">
        <f>E7+E12</f>
        <v>0.4391692653412077</v>
      </c>
    </row>
    <row r="14" spans="1:5" ht="16.5" customHeight="1" x14ac:dyDescent="0.25">
      <c r="B14" s="393" t="s">
        <v>13</v>
      </c>
      <c r="C14" s="472"/>
      <c r="D14" s="473">
        <v>0</v>
      </c>
      <c r="E14" s="473">
        <v>0</v>
      </c>
    </row>
    <row r="15" spans="1:5" ht="16.5" customHeight="1" x14ac:dyDescent="0.25">
      <c r="B15" s="393" t="s">
        <v>12</v>
      </c>
      <c r="C15" s="472"/>
      <c r="D15" s="473">
        <f>'Tab 1a'!F6</f>
        <v>3.3344437711642083</v>
      </c>
      <c r="E15" s="473">
        <f>'Tab 1a'!G6</f>
        <v>4.1662564708083938</v>
      </c>
    </row>
    <row r="16" spans="1:5" ht="16.5" customHeight="1" x14ac:dyDescent="0.25">
      <c r="B16" s="393" t="s">
        <v>11</v>
      </c>
      <c r="C16" s="472"/>
      <c r="D16" s="473">
        <f>'Tab 1a'!F9</f>
        <v>2.832899786867582</v>
      </c>
      <c r="E16" s="473">
        <f>'Tab 1a'!G9</f>
        <v>3.5427452487154731</v>
      </c>
    </row>
    <row r="17" spans="2:5" ht="16.5" customHeight="1" x14ac:dyDescent="0.25">
      <c r="B17" s="232" t="s">
        <v>110</v>
      </c>
      <c r="C17" s="472"/>
      <c r="D17" s="473">
        <f>SUM(D18:D20)</f>
        <v>2.832899786867582</v>
      </c>
      <c r="E17" s="473">
        <f>SUM(E18:E20)</f>
        <v>3.5427452487154731</v>
      </c>
    </row>
    <row r="18" spans="2:5" ht="16.5" customHeight="1" x14ac:dyDescent="0.25">
      <c r="B18" s="232" t="s">
        <v>112</v>
      </c>
      <c r="C18" s="472"/>
      <c r="D18" s="473">
        <f>'Tab 1a'!F11</f>
        <v>0.26234767559862043</v>
      </c>
      <c r="E18" s="473">
        <f>'Tab 1a'!G11</f>
        <v>0.20595882502581039</v>
      </c>
    </row>
    <row r="19" spans="2:5" ht="16.5" customHeight="1" x14ac:dyDescent="0.25">
      <c r="B19" s="232" t="s">
        <v>111</v>
      </c>
      <c r="C19" s="472"/>
      <c r="D19" s="473">
        <f>'Tab 1a'!F12</f>
        <v>0.53440670345777141</v>
      </c>
      <c r="E19" s="473">
        <f>'Tab 1a'!G12</f>
        <v>0.68731793690974907</v>
      </c>
    </row>
    <row r="20" spans="2:5" ht="16.5" customHeight="1" x14ac:dyDescent="0.25">
      <c r="B20" s="232" t="s">
        <v>113</v>
      </c>
      <c r="C20" s="472"/>
      <c r="D20" s="473">
        <f>'Tab 1a'!F13</f>
        <v>2.0361454078111905</v>
      </c>
      <c r="E20" s="473">
        <f>'Tab 1a'!G13</f>
        <v>2.6494684867799139</v>
      </c>
    </row>
    <row r="21" spans="2:5" ht="16.5" customHeight="1" x14ac:dyDescent="0.25">
      <c r="B21" s="393" t="s">
        <v>10</v>
      </c>
      <c r="C21" s="472"/>
      <c r="D21" s="473">
        <v>0.1538964153457161</v>
      </c>
      <c r="E21" s="473">
        <v>0.76466660384759766</v>
      </c>
    </row>
    <row r="22" spans="2:5" ht="16.5" customHeight="1" x14ac:dyDescent="0.25">
      <c r="B22" s="393" t="s">
        <v>9</v>
      </c>
      <c r="C22" s="472"/>
      <c r="D22" s="473">
        <v>6.0541514146294481E-2</v>
      </c>
      <c r="E22" s="473">
        <v>0.3008132054930735</v>
      </c>
    </row>
    <row r="23" spans="2:5" ht="16.5" customHeight="1" x14ac:dyDescent="0.25">
      <c r="B23" s="393" t="s">
        <v>8</v>
      </c>
      <c r="C23" s="472"/>
      <c r="D23" s="473">
        <f>D7-D22</f>
        <v>-1.6864954172610547</v>
      </c>
      <c r="E23" s="473">
        <f>E7-E22</f>
        <v>-1.1308129031222216</v>
      </c>
    </row>
    <row r="24" spans="2:5" ht="16.5" customHeight="1" x14ac:dyDescent="0.25">
      <c r="B24" s="393" t="s">
        <v>7</v>
      </c>
      <c r="C24" s="472"/>
      <c r="D24" s="473">
        <f>D23+D12</f>
        <v>-0.37490481648599472</v>
      </c>
      <c r="E24" s="473">
        <f>E23+E12</f>
        <v>0.13835605984813415</v>
      </c>
    </row>
    <row r="25" spans="2:5" ht="16.5" customHeight="1" thickBot="1" x14ac:dyDescent="0.3">
      <c r="B25" s="397" t="s">
        <v>6</v>
      </c>
      <c r="C25" s="475"/>
      <c r="D25" s="476">
        <f>D23-D14</f>
        <v>-1.6864954172610547</v>
      </c>
      <c r="E25" s="476">
        <f>E23-E14</f>
        <v>-1.1308129031222216</v>
      </c>
    </row>
    <row r="26" spans="2:5" ht="16.5" customHeight="1" x14ac:dyDescent="0.25">
      <c r="B26" s="396" t="s">
        <v>496</v>
      </c>
      <c r="C26" s="396"/>
      <c r="D26" s="456"/>
    </row>
    <row r="27" spans="2:5" ht="16.5" customHeight="1" x14ac:dyDescent="0.25">
      <c r="B27" s="599" t="s">
        <v>502</v>
      </c>
      <c r="C27" s="599"/>
      <c r="D27" s="599"/>
    </row>
    <row r="28" spans="2:5" ht="21.75" customHeight="1" x14ac:dyDescent="0.25">
      <c r="B28" s="600" t="s">
        <v>5</v>
      </c>
      <c r="C28" s="600"/>
      <c r="D28" s="600"/>
    </row>
  </sheetData>
  <mergeCells count="2">
    <mergeCell ref="B27:D27"/>
    <mergeCell ref="B28:D2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dimension ref="A1:G23"/>
  <sheetViews>
    <sheetView showGridLines="0" workbookViewId="0">
      <selection activeCell="H11" sqref="H11"/>
    </sheetView>
  </sheetViews>
  <sheetFormatPr defaultRowHeight="16.5" x14ac:dyDescent="0.3"/>
  <cols>
    <col min="2" max="2" width="38.28515625" customWidth="1"/>
    <col min="3" max="3" width="10.5703125" customWidth="1"/>
  </cols>
  <sheetData>
    <row r="1" spans="1:6" x14ac:dyDescent="0.3">
      <c r="A1" s="345"/>
    </row>
    <row r="3" spans="1:6" ht="17.25" thickBot="1" x14ac:dyDescent="0.35">
      <c r="B3" s="349" t="s">
        <v>540</v>
      </c>
      <c r="C3" s="317"/>
      <c r="D3" s="317"/>
      <c r="E3" s="317"/>
    </row>
    <row r="4" spans="1:6" s="318" customFormat="1" ht="17.25" thickBot="1" x14ac:dyDescent="0.35">
      <c r="B4" s="386"/>
      <c r="C4" s="386" t="s">
        <v>4</v>
      </c>
      <c r="D4" s="387">
        <v>2017</v>
      </c>
      <c r="E4" s="387">
        <v>2018</v>
      </c>
    </row>
    <row r="5" spans="1:6" x14ac:dyDescent="0.3">
      <c r="B5" s="398" t="s">
        <v>627</v>
      </c>
      <c r="C5" s="399"/>
      <c r="D5" s="514">
        <v>51.116082340070122</v>
      </c>
      <c r="E5" s="514">
        <v>49.945843575777928</v>
      </c>
    </row>
    <row r="6" spans="1:6" ht="17.25" customHeight="1" x14ac:dyDescent="0.3">
      <c r="B6" s="400" t="s">
        <v>265</v>
      </c>
      <c r="C6" s="401"/>
      <c r="D6" s="514">
        <v>-0.82843323864894103</v>
      </c>
      <c r="E6" s="514">
        <v>-1.1702387642921934</v>
      </c>
      <c r="F6" s="139"/>
    </row>
    <row r="7" spans="1:6" x14ac:dyDescent="0.3">
      <c r="B7" s="391" t="s">
        <v>266</v>
      </c>
      <c r="C7" s="391"/>
      <c r="D7" s="391"/>
      <c r="E7" s="391"/>
    </row>
    <row r="8" spans="1:6" x14ac:dyDescent="0.3">
      <c r="B8" s="398" t="s">
        <v>267</v>
      </c>
      <c r="C8" s="399"/>
      <c r="D8" s="514">
        <v>0.31436330233970006</v>
      </c>
      <c r="E8" s="514">
        <v>-0.43916926534120937</v>
      </c>
    </row>
    <row r="9" spans="1:6" x14ac:dyDescent="0.3">
      <c r="B9" s="398" t="s">
        <v>273</v>
      </c>
      <c r="C9" s="402" t="s">
        <v>15</v>
      </c>
      <c r="D9" s="514">
        <v>1.31159060077506</v>
      </c>
      <c r="E9" s="514">
        <v>1.2691689629703558</v>
      </c>
    </row>
    <row r="10" spans="1:6" x14ac:dyDescent="0.3">
      <c r="B10" s="400" t="s">
        <v>268</v>
      </c>
      <c r="C10" s="401"/>
      <c r="D10" s="514">
        <v>-0.21844965506843006</v>
      </c>
      <c r="E10" s="514">
        <v>0.79602239422691401</v>
      </c>
    </row>
    <row r="11" spans="1:6" x14ac:dyDescent="0.3">
      <c r="B11" s="400" t="s">
        <v>544</v>
      </c>
      <c r="C11" s="401"/>
      <c r="D11" s="514"/>
      <c r="E11" s="514"/>
    </row>
    <row r="12" spans="1:6" x14ac:dyDescent="0.3">
      <c r="B12" s="403" t="s">
        <v>510</v>
      </c>
      <c r="C12" s="401"/>
      <c r="D12" s="514">
        <v>0.17665692761033647</v>
      </c>
      <c r="E12" s="514">
        <v>0.53315517099780363</v>
      </c>
    </row>
    <row r="13" spans="1:6" x14ac:dyDescent="0.3">
      <c r="B13" s="403" t="s">
        <v>511</v>
      </c>
      <c r="C13" s="401"/>
      <c r="D13" s="514">
        <v>-0.33194514490354932</v>
      </c>
      <c r="E13" s="514">
        <v>0.40909668946593375</v>
      </c>
    </row>
    <row r="14" spans="1:6" x14ac:dyDescent="0.3">
      <c r="B14" s="404" t="s">
        <v>515</v>
      </c>
      <c r="C14" s="401"/>
      <c r="D14" s="514">
        <v>0</v>
      </c>
      <c r="E14" s="514">
        <v>0</v>
      </c>
    </row>
    <row r="15" spans="1:6" x14ac:dyDescent="0.3">
      <c r="B15" s="403" t="s">
        <v>512</v>
      </c>
      <c r="C15" s="401"/>
      <c r="D15" s="514">
        <v>-6.3161437775217211E-2</v>
      </c>
      <c r="E15" s="514">
        <v>-0.14622946623682337</v>
      </c>
    </row>
    <row r="16" spans="1:6" x14ac:dyDescent="0.3">
      <c r="B16" s="398" t="s">
        <v>513</v>
      </c>
      <c r="C16" s="401"/>
      <c r="D16" s="514">
        <v>2.6385598846681098</v>
      </c>
      <c r="E16" s="514">
        <v>2.6266011007359866</v>
      </c>
    </row>
    <row r="17" spans="2:7" x14ac:dyDescent="0.3">
      <c r="B17" s="391" t="s">
        <v>269</v>
      </c>
      <c r="C17" s="391"/>
      <c r="D17" s="391"/>
      <c r="E17" s="391"/>
    </row>
    <row r="18" spans="2:7" x14ac:dyDescent="0.3">
      <c r="B18" s="398" t="s">
        <v>514</v>
      </c>
      <c r="C18" s="405"/>
      <c r="D18" s="515">
        <v>4.4062420945867338</v>
      </c>
      <c r="E18" s="515">
        <v>4.4649720993349415</v>
      </c>
    </row>
    <row r="19" spans="2:7" x14ac:dyDescent="0.3">
      <c r="B19" s="400" t="s">
        <v>270</v>
      </c>
      <c r="C19" s="400"/>
      <c r="D19" s="514">
        <v>46.709840245483392</v>
      </c>
      <c r="E19" s="514">
        <v>45.480871476442985</v>
      </c>
      <c r="F19" s="139"/>
      <c r="G19" s="139"/>
    </row>
    <row r="20" spans="2:7" x14ac:dyDescent="0.3">
      <c r="B20" s="602" t="s">
        <v>271</v>
      </c>
      <c r="C20" s="602"/>
      <c r="D20" s="548">
        <v>7.9</v>
      </c>
      <c r="E20" s="548">
        <v>4.96</v>
      </c>
    </row>
    <row r="21" spans="2:7" x14ac:dyDescent="0.3">
      <c r="B21" s="602" t="s">
        <v>498</v>
      </c>
      <c r="C21" s="602"/>
      <c r="D21" s="548">
        <v>3.121</v>
      </c>
      <c r="E21" s="548">
        <v>2.7</v>
      </c>
    </row>
    <row r="22" spans="2:7" ht="17.25" thickBot="1" x14ac:dyDescent="0.35">
      <c r="B22" s="406" t="s">
        <v>272</v>
      </c>
      <c r="C22" s="407"/>
      <c r="D22" s="547">
        <v>8.3000000000000007</v>
      </c>
      <c r="E22" s="547">
        <v>9.4</v>
      </c>
    </row>
    <row r="23" spans="2:7" x14ac:dyDescent="0.3">
      <c r="B23" s="601" t="s">
        <v>499</v>
      </c>
      <c r="C23" s="601"/>
      <c r="D23" s="601"/>
      <c r="E23" s="408" t="s">
        <v>545</v>
      </c>
    </row>
  </sheetData>
  <mergeCells count="3">
    <mergeCell ref="B23:D23"/>
    <mergeCell ref="B20:C20"/>
    <mergeCell ref="B21:C2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4"/>
  <dimension ref="A1:H22"/>
  <sheetViews>
    <sheetView showGridLines="0" workbookViewId="0">
      <selection activeCell="G18" sqref="G18"/>
    </sheetView>
  </sheetViews>
  <sheetFormatPr defaultRowHeight="13.5" x14ac:dyDescent="0.25"/>
  <cols>
    <col min="1" max="1" width="9.140625" style="124"/>
    <col min="2" max="2" width="23.42578125" style="124" customWidth="1"/>
    <col min="3" max="3" width="13.42578125" style="124" bestFit="1" customWidth="1"/>
    <col min="4" max="4" width="12.5703125" style="124" bestFit="1" customWidth="1"/>
    <col min="5" max="5" width="10" style="124" bestFit="1" customWidth="1"/>
    <col min="6" max="16384" width="9.140625" style="124"/>
  </cols>
  <sheetData>
    <row r="1" spans="1:8" ht="16.5" x14ac:dyDescent="0.3">
      <c r="A1" s="345"/>
    </row>
    <row r="3" spans="1:8" ht="17.25" customHeight="1" thickBot="1" x14ac:dyDescent="0.3">
      <c r="B3" s="603" t="s">
        <v>541</v>
      </c>
      <c r="C3" s="603"/>
      <c r="D3" s="603"/>
      <c r="E3" s="603"/>
    </row>
    <row r="4" spans="1:8" s="320" customFormat="1" ht="14.25" thickBot="1" x14ac:dyDescent="0.35">
      <c r="B4" s="387"/>
      <c r="C4" s="387">
        <v>2015</v>
      </c>
      <c r="D4" s="387">
        <v>2016</v>
      </c>
      <c r="E4" s="387">
        <v>2017</v>
      </c>
    </row>
    <row r="5" spans="1:8" x14ac:dyDescent="0.25">
      <c r="B5" s="241" t="s">
        <v>295</v>
      </c>
      <c r="C5" s="324">
        <v>16.866290211546694</v>
      </c>
      <c r="D5" s="324">
        <v>15.993635416209125</v>
      </c>
      <c r="E5" s="509" t="s">
        <v>556</v>
      </c>
    </row>
    <row r="6" spans="1:8" ht="14.25" thickBot="1" x14ac:dyDescent="0.3">
      <c r="B6" s="411" t="s">
        <v>555</v>
      </c>
      <c r="C6" s="366">
        <v>9.2671953427620473</v>
      </c>
      <c r="D6" s="366">
        <v>9.0010161317712338</v>
      </c>
      <c r="E6" s="377" t="s">
        <v>556</v>
      </c>
    </row>
    <row r="7" spans="1:8" x14ac:dyDescent="0.25">
      <c r="B7" s="409"/>
      <c r="C7" s="410"/>
      <c r="D7" s="3"/>
      <c r="E7" s="408" t="s">
        <v>545</v>
      </c>
    </row>
    <row r="9" spans="1:8" x14ac:dyDescent="0.25">
      <c r="B9" s="327"/>
      <c r="C9" s="452"/>
      <c r="D9" s="452"/>
      <c r="E9" s="327"/>
    </row>
    <row r="10" spans="1:8" x14ac:dyDescent="0.25">
      <c r="B10" s="327"/>
      <c r="C10" s="452"/>
      <c r="D10" s="452"/>
      <c r="E10" s="327"/>
    </row>
    <row r="11" spans="1:8" x14ac:dyDescent="0.25">
      <c r="B11" s="327"/>
      <c r="C11" s="453"/>
      <c r="D11" s="454"/>
      <c r="E11" s="452"/>
    </row>
    <row r="12" spans="1:8" x14ac:dyDescent="0.25">
      <c r="B12" s="327"/>
      <c r="C12" s="455"/>
      <c r="D12" s="455"/>
      <c r="E12" s="327"/>
    </row>
    <row r="13" spans="1:8" x14ac:dyDescent="0.25">
      <c r="B13" s="327"/>
      <c r="C13" s="455"/>
      <c r="D13" s="455"/>
      <c r="E13" s="327"/>
    </row>
    <row r="14" spans="1:8" x14ac:dyDescent="0.25">
      <c r="B14" s="327"/>
      <c r="C14" s="327"/>
      <c r="D14" s="327"/>
      <c r="E14" s="327"/>
      <c r="G14" s="233"/>
      <c r="H14" s="233"/>
    </row>
    <row r="15" spans="1:8" x14ac:dyDescent="0.25">
      <c r="B15" s="327"/>
      <c r="C15" s="327"/>
      <c r="D15" s="327"/>
      <c r="E15" s="327"/>
      <c r="F15" s="233"/>
      <c r="G15" s="233"/>
      <c r="H15" s="233"/>
    </row>
    <row r="16" spans="1:8" x14ac:dyDescent="0.25">
      <c r="B16" s="327"/>
      <c r="C16" s="327"/>
      <c r="D16" s="327"/>
      <c r="E16" s="327"/>
      <c r="F16" s="233"/>
      <c r="G16" s="233"/>
      <c r="H16" s="233"/>
    </row>
    <row r="17" spans="2:8" x14ac:dyDescent="0.25">
      <c r="B17" s="327"/>
      <c r="C17" s="327"/>
      <c r="D17" s="327"/>
      <c r="E17" s="327"/>
      <c r="F17" s="233"/>
      <c r="G17" s="333"/>
      <c r="H17" s="233"/>
    </row>
    <row r="18" spans="2:8" x14ac:dyDescent="0.25">
      <c r="B18" s="327"/>
      <c r="C18" s="326"/>
      <c r="D18" s="326"/>
      <c r="E18" s="326"/>
      <c r="F18" s="326"/>
      <c r="G18" s="326"/>
      <c r="H18" s="233"/>
    </row>
    <row r="19" spans="2:8" x14ac:dyDescent="0.25">
      <c r="C19" s="233"/>
      <c r="D19" s="233"/>
      <c r="E19" s="233"/>
      <c r="F19" s="233"/>
      <c r="G19" s="233"/>
      <c r="H19" s="233"/>
    </row>
    <row r="20" spans="2:8" x14ac:dyDescent="0.25">
      <c r="C20" s="233"/>
      <c r="D20" s="233"/>
      <c r="E20" s="233"/>
      <c r="F20" s="233"/>
      <c r="G20" s="233"/>
      <c r="H20" s="233"/>
    </row>
    <row r="21" spans="2:8" x14ac:dyDescent="0.25">
      <c r="C21" s="233"/>
      <c r="D21" s="233"/>
      <c r="E21" s="233"/>
      <c r="F21" s="233"/>
      <c r="G21" s="233"/>
      <c r="H21" s="233"/>
    </row>
    <row r="22" spans="2:8" x14ac:dyDescent="0.25">
      <c r="C22" s="233"/>
      <c r="D22" s="233"/>
      <c r="E22" s="233"/>
      <c r="F22" s="233"/>
      <c r="G22" s="233"/>
      <c r="H22" s="233"/>
    </row>
  </sheetData>
  <mergeCells count="1">
    <mergeCell ref="B3:E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dimension ref="A1:M34"/>
  <sheetViews>
    <sheetView showGridLines="0" zoomScaleNormal="100" workbookViewId="0">
      <selection activeCell="G34" sqref="G34"/>
    </sheetView>
  </sheetViews>
  <sheetFormatPr defaultRowHeight="16.5" customHeight="1" x14ac:dyDescent="0.25"/>
  <cols>
    <col min="1" max="1" width="9.140625" style="124"/>
    <col min="2" max="2" width="38.140625" style="124" customWidth="1"/>
    <col min="3" max="3" width="9.140625" style="124"/>
    <col min="4" max="4" width="15" style="128" bestFit="1" customWidth="1"/>
    <col min="5" max="5" width="9.140625" style="128"/>
    <col min="6" max="7" width="10.28515625" style="128" bestFit="1" customWidth="1"/>
    <col min="8" max="8" width="9.140625" style="124"/>
    <col min="9" max="9" width="12.7109375" style="124" customWidth="1"/>
    <col min="10" max="16384" width="9.140625" style="124"/>
  </cols>
  <sheetData>
    <row r="1" spans="1:13" ht="16.5" customHeight="1" x14ac:dyDescent="0.3">
      <c r="A1" s="345"/>
    </row>
    <row r="3" spans="1:13" customFormat="1" ht="16.5" customHeight="1" thickBot="1" x14ac:dyDescent="0.35">
      <c r="B3" s="317" t="s">
        <v>542</v>
      </c>
      <c r="C3" s="317"/>
      <c r="D3" s="317"/>
      <c r="E3" s="317"/>
      <c r="F3" s="317"/>
      <c r="G3" s="317"/>
      <c r="H3" s="328"/>
    </row>
    <row r="4" spans="1:13" s="319" customFormat="1" ht="16.5" customHeight="1" x14ac:dyDescent="0.3">
      <c r="B4" s="367"/>
      <c r="C4" s="368" t="s">
        <v>4</v>
      </c>
      <c r="D4" s="368" t="s">
        <v>599</v>
      </c>
      <c r="E4" s="368" t="s">
        <v>600</v>
      </c>
      <c r="F4" s="368" t="s">
        <v>599</v>
      </c>
      <c r="G4" s="368" t="s">
        <v>600</v>
      </c>
      <c r="H4" s="412"/>
    </row>
    <row r="5" spans="1:13" s="319" customFormat="1" ht="16.5" customHeight="1" thickBot="1" x14ac:dyDescent="0.35">
      <c r="B5" s="421" t="s">
        <v>226</v>
      </c>
      <c r="C5" s="395"/>
      <c r="D5" s="395" t="s">
        <v>3</v>
      </c>
      <c r="E5" s="395" t="s">
        <v>3</v>
      </c>
      <c r="F5" s="395" t="s">
        <v>29</v>
      </c>
      <c r="G5" s="395" t="s">
        <v>29</v>
      </c>
      <c r="H5" s="412"/>
    </row>
    <row r="6" spans="1:13" ht="16.5" customHeight="1" thickBot="1" x14ac:dyDescent="0.3">
      <c r="B6" s="425" t="s">
        <v>228</v>
      </c>
      <c r="C6" s="426" t="s">
        <v>36</v>
      </c>
      <c r="D6" s="477">
        <v>39.373836359512367</v>
      </c>
      <c r="E6" s="477">
        <v>38.307869325343823</v>
      </c>
      <c r="F6" s="482">
        <v>33310.095999999998</v>
      </c>
      <c r="G6" s="482">
        <v>34283.755601000004</v>
      </c>
      <c r="H6" s="241"/>
    </row>
    <row r="7" spans="1:13" ht="16.5" customHeight="1" x14ac:dyDescent="0.25">
      <c r="B7" s="414" t="s">
        <v>227</v>
      </c>
      <c r="C7" s="415"/>
      <c r="D7" s="487">
        <v>0</v>
      </c>
      <c r="E7" s="487">
        <v>0</v>
      </c>
      <c r="F7" s="478">
        <v>0</v>
      </c>
      <c r="G7" s="478">
        <v>0</v>
      </c>
      <c r="H7" s="241"/>
    </row>
    <row r="8" spans="1:13" ht="16.5" customHeight="1" x14ac:dyDescent="0.25">
      <c r="B8" s="416" t="s">
        <v>230</v>
      </c>
      <c r="C8" s="413" t="s">
        <v>39</v>
      </c>
      <c r="D8" s="479">
        <v>10.951777458137462</v>
      </c>
      <c r="E8" s="479">
        <v>10.845458155393889</v>
      </c>
      <c r="F8" s="483">
        <v>9265.1565666666665</v>
      </c>
      <c r="G8" s="483">
        <v>9706.1790000000001</v>
      </c>
      <c r="H8" s="241"/>
      <c r="I8" s="142"/>
      <c r="J8" s="142"/>
      <c r="L8" s="146"/>
      <c r="M8" s="146"/>
    </row>
    <row r="9" spans="1:13" ht="16.5" customHeight="1" x14ac:dyDescent="0.25">
      <c r="B9" s="416" t="s">
        <v>232</v>
      </c>
      <c r="C9" s="413" t="s">
        <v>41</v>
      </c>
      <c r="D9" s="479">
        <v>7.1494399784884619</v>
      </c>
      <c r="E9" s="479">
        <v>7.1544880764398284</v>
      </c>
      <c r="F9" s="483">
        <v>6048.3954333333331</v>
      </c>
      <c r="G9" s="483">
        <v>6402.933</v>
      </c>
      <c r="H9" s="241"/>
      <c r="I9" s="142"/>
      <c r="J9" s="142"/>
      <c r="L9" s="146"/>
      <c r="M9" s="146"/>
    </row>
    <row r="10" spans="1:13" ht="16.5" customHeight="1" x14ac:dyDescent="0.25">
      <c r="B10" s="416" t="s">
        <v>233</v>
      </c>
      <c r="C10" s="413" t="s">
        <v>43</v>
      </c>
      <c r="D10" s="479">
        <v>0</v>
      </c>
      <c r="E10" s="479">
        <v>0</v>
      </c>
      <c r="F10" s="483">
        <v>0</v>
      </c>
      <c r="G10" s="483">
        <v>0</v>
      </c>
      <c r="H10" s="241"/>
      <c r="I10" s="142"/>
      <c r="J10" s="142"/>
      <c r="L10" s="146"/>
      <c r="M10" s="146"/>
    </row>
    <row r="11" spans="1:13" ht="16.5" customHeight="1" x14ac:dyDescent="0.25">
      <c r="B11" s="416" t="s">
        <v>234</v>
      </c>
      <c r="C11" s="413" t="s">
        <v>45</v>
      </c>
      <c r="D11" s="479">
        <v>14.777566948417819</v>
      </c>
      <c r="E11" s="479">
        <v>14.567194084107223</v>
      </c>
      <c r="F11" s="483">
        <v>12501.758</v>
      </c>
      <c r="G11" s="483">
        <v>13036.959000000001</v>
      </c>
      <c r="H11" s="241"/>
      <c r="I11" s="142"/>
      <c r="J11" s="142"/>
      <c r="L11" s="146"/>
      <c r="M11" s="146"/>
    </row>
    <row r="12" spans="1:13" ht="16.5" customHeight="1" x14ac:dyDescent="0.25">
      <c r="B12" s="416" t="s">
        <v>235</v>
      </c>
      <c r="C12" s="413" t="s">
        <v>47</v>
      </c>
      <c r="D12" s="479">
        <v>0.66245963691165566</v>
      </c>
      <c r="E12" s="479">
        <v>0.62718018349425908</v>
      </c>
      <c r="F12" s="483">
        <v>560.43799999999999</v>
      </c>
      <c r="G12" s="483">
        <v>561.29700000000003</v>
      </c>
      <c r="H12" s="241"/>
      <c r="I12" s="142"/>
      <c r="J12" s="142"/>
      <c r="L12" s="146"/>
      <c r="M12" s="146"/>
    </row>
    <row r="13" spans="1:13" ht="16.5" customHeight="1" x14ac:dyDescent="0.25">
      <c r="B13" s="417" t="s">
        <v>546</v>
      </c>
      <c r="C13" s="413"/>
      <c r="D13" s="479">
        <v>5.8325923375569744</v>
      </c>
      <c r="E13" s="479">
        <v>5.113548825908623</v>
      </c>
      <c r="F13" s="483">
        <v>4934.3480000000018</v>
      </c>
      <c r="G13" s="483">
        <f t="shared" ref="G13" si="0">G6-SUM(G8:G12)</f>
        <v>4576.3876010000022</v>
      </c>
      <c r="H13" s="241"/>
      <c r="I13" s="142"/>
      <c r="J13" s="142"/>
      <c r="L13" s="146"/>
      <c r="M13" s="146"/>
    </row>
    <row r="14" spans="1:13" ht="16.5" customHeight="1" thickBot="1" x14ac:dyDescent="0.3">
      <c r="B14" s="423" t="s">
        <v>231</v>
      </c>
      <c r="C14" s="422"/>
      <c r="D14" s="480">
        <v>31.28348430226956</v>
      </c>
      <c r="E14" s="480">
        <v>32.567140315940939</v>
      </c>
      <c r="F14" s="484">
        <v>26465.692999999999</v>
      </c>
      <c r="G14" s="484">
        <f>G8+G9+G10+G11</f>
        <v>29146.071000000004</v>
      </c>
      <c r="H14" s="241"/>
      <c r="I14" s="142"/>
      <c r="J14" s="142"/>
      <c r="L14" s="146"/>
      <c r="M14" s="146"/>
    </row>
    <row r="15" spans="1:13" ht="16.5" customHeight="1" thickBot="1" x14ac:dyDescent="0.3">
      <c r="B15" s="427" t="s">
        <v>229</v>
      </c>
      <c r="C15" s="428" t="s">
        <v>203</v>
      </c>
      <c r="D15" s="488">
        <v>40.99979026262713</v>
      </c>
      <c r="E15" s="488">
        <v>38.253457373543078</v>
      </c>
      <c r="F15" s="485">
        <v>34685.646000000001</v>
      </c>
      <c r="G15" s="485">
        <v>34235.059443000006</v>
      </c>
      <c r="H15" s="241"/>
      <c r="I15" s="142"/>
      <c r="J15" s="142"/>
      <c r="K15" s="142"/>
      <c r="L15" s="142"/>
      <c r="M15" s="146"/>
    </row>
    <row r="16" spans="1:13" ht="16.5" customHeight="1" x14ac:dyDescent="0.25">
      <c r="B16" s="418" t="s">
        <v>227</v>
      </c>
      <c r="C16" s="415"/>
      <c r="D16" s="481">
        <v>0</v>
      </c>
      <c r="E16" s="481">
        <v>0</v>
      </c>
      <c r="F16" s="486">
        <v>0</v>
      </c>
      <c r="G16" s="486"/>
      <c r="H16" s="241"/>
      <c r="I16" s="145"/>
      <c r="J16" s="145"/>
      <c r="L16" s="146"/>
      <c r="M16" s="146"/>
    </row>
    <row r="17" spans="2:13" ht="16.5" customHeight="1" x14ac:dyDescent="0.25">
      <c r="B17" s="416" t="s">
        <v>237</v>
      </c>
      <c r="C17" s="413" t="s">
        <v>53</v>
      </c>
      <c r="D17" s="479">
        <v>8.9810457164603914</v>
      </c>
      <c r="E17" s="479">
        <v>8.9</v>
      </c>
      <c r="F17" s="483">
        <v>7597.9260000000004</v>
      </c>
      <c r="G17" s="483">
        <v>7928.773052999999</v>
      </c>
      <c r="H17" s="241"/>
      <c r="I17" s="142"/>
      <c r="J17" s="142"/>
      <c r="L17" s="146"/>
      <c r="M17" s="146"/>
    </row>
    <row r="18" spans="2:13" ht="16.5" customHeight="1" x14ac:dyDescent="0.25">
      <c r="B18" s="416" t="s">
        <v>238</v>
      </c>
      <c r="C18" s="413" t="s">
        <v>55</v>
      </c>
      <c r="D18" s="479">
        <v>5.9505113775197689</v>
      </c>
      <c r="E18" s="479">
        <v>5.3</v>
      </c>
      <c r="F18" s="483">
        <v>5034.107</v>
      </c>
      <c r="G18" s="483">
        <v>4723.5633040000012</v>
      </c>
      <c r="H18" s="241"/>
      <c r="I18" s="142"/>
      <c r="J18" s="142"/>
      <c r="L18" s="146"/>
      <c r="M18" s="146"/>
    </row>
    <row r="19" spans="2:13" ht="16.5" customHeight="1" x14ac:dyDescent="0.25">
      <c r="B19" s="416" t="s">
        <v>239</v>
      </c>
      <c r="C19" s="419" t="s">
        <v>500</v>
      </c>
      <c r="D19" s="479">
        <v>18.807670205278431</v>
      </c>
      <c r="E19" s="479">
        <v>18.131208941015849</v>
      </c>
      <c r="F19" s="483">
        <v>15911.208000000001</v>
      </c>
      <c r="G19" s="483">
        <v>16226.585999999999</v>
      </c>
      <c r="H19" s="3"/>
      <c r="I19" s="142"/>
      <c r="J19" s="142"/>
      <c r="L19" s="146"/>
      <c r="M19" s="146"/>
    </row>
    <row r="20" spans="2:13" ht="16.5" customHeight="1" x14ac:dyDescent="0.25">
      <c r="B20" s="420" t="s">
        <v>236</v>
      </c>
      <c r="C20" s="415"/>
      <c r="D20" s="479">
        <v>0.20432728122744856</v>
      </c>
      <c r="E20" s="479">
        <v>0.17190505149687468</v>
      </c>
      <c r="F20" s="483">
        <v>172.86</v>
      </c>
      <c r="G20" s="483">
        <v>153.84700000000001</v>
      </c>
      <c r="H20" s="3"/>
      <c r="I20" s="142"/>
      <c r="J20" s="142"/>
      <c r="L20" s="146"/>
      <c r="M20" s="146"/>
    </row>
    <row r="21" spans="2:13" ht="16.5" customHeight="1" x14ac:dyDescent="0.25">
      <c r="B21" s="416" t="s">
        <v>240</v>
      </c>
      <c r="C21" s="413" t="s">
        <v>60</v>
      </c>
      <c r="D21" s="479">
        <v>1.31159060077506</v>
      </c>
      <c r="E21" s="479">
        <v>1.3</v>
      </c>
      <c r="F21" s="483">
        <v>1109.5999999999999</v>
      </c>
      <c r="G21" s="483">
        <v>1135.847</v>
      </c>
      <c r="H21" s="3"/>
      <c r="I21" s="142"/>
      <c r="J21" s="142"/>
      <c r="L21" s="146"/>
      <c r="M21" s="146"/>
    </row>
    <row r="22" spans="2:13" ht="16.5" customHeight="1" x14ac:dyDescent="0.25">
      <c r="B22" s="416" t="s">
        <v>241</v>
      </c>
      <c r="C22" s="413" t="s">
        <v>62</v>
      </c>
      <c r="D22" s="479">
        <v>0.40199140796988547</v>
      </c>
      <c r="E22" s="479">
        <v>0.4</v>
      </c>
      <c r="F22" s="483">
        <v>340.08300000000008</v>
      </c>
      <c r="G22" s="483">
        <v>401.25082400000002</v>
      </c>
      <c r="H22" s="3"/>
      <c r="I22" s="142"/>
      <c r="J22" s="142"/>
      <c r="L22" s="146"/>
      <c r="M22" s="146"/>
    </row>
    <row r="23" spans="2:13" ht="16.5" customHeight="1" x14ac:dyDescent="0.25">
      <c r="B23" s="416" t="s">
        <v>242</v>
      </c>
      <c r="C23" s="413" t="s">
        <v>495</v>
      </c>
      <c r="D23" s="479">
        <v>3.3222946893444667</v>
      </c>
      <c r="E23" s="479">
        <v>2.2000000000000002</v>
      </c>
      <c r="F23" s="483">
        <v>2810.6469999999999</v>
      </c>
      <c r="G23" s="483">
        <v>1969.0988080000002</v>
      </c>
      <c r="H23" s="3"/>
      <c r="I23" s="142"/>
      <c r="J23" s="142"/>
      <c r="L23" s="146"/>
      <c r="M23" s="146"/>
    </row>
    <row r="24" spans="2:13" ht="16.5" customHeight="1" x14ac:dyDescent="0.25">
      <c r="B24" s="416" t="s">
        <v>277</v>
      </c>
      <c r="C24" s="413" t="s">
        <v>66</v>
      </c>
      <c r="D24" s="479">
        <v>0.3288420994457652</v>
      </c>
      <c r="E24" s="479">
        <v>0.2</v>
      </c>
      <c r="F24" s="483">
        <v>278.19900000000007</v>
      </c>
      <c r="G24" s="483">
        <v>141.57410399999992</v>
      </c>
      <c r="H24" s="3"/>
      <c r="I24" s="142"/>
      <c r="J24" s="142"/>
      <c r="L24" s="146"/>
      <c r="M24" s="146"/>
    </row>
    <row r="25" spans="2:13" ht="16.5" customHeight="1" thickBot="1" x14ac:dyDescent="0.3">
      <c r="B25" s="424" t="s">
        <v>547</v>
      </c>
      <c r="C25" s="422"/>
      <c r="D25" s="480">
        <v>1.8958441658333616</v>
      </c>
      <c r="E25" s="480">
        <v>1.8534573735430782</v>
      </c>
      <c r="F25" s="484">
        <v>1603.8759999999984</v>
      </c>
      <c r="G25" s="484">
        <f t="shared" ref="G25" si="1">G15-SUM(G17:G19)-SUM(G21:G24)</f>
        <v>1708.3663500000062</v>
      </c>
      <c r="H25" s="3"/>
      <c r="I25" s="142"/>
      <c r="J25" s="142"/>
      <c r="L25" s="146"/>
      <c r="M25" s="146"/>
    </row>
    <row r="26" spans="2:13" ht="13.5" x14ac:dyDescent="0.25">
      <c r="B26" s="604" t="s">
        <v>503</v>
      </c>
      <c r="C26" s="604"/>
      <c r="D26" s="604"/>
      <c r="E26" s="604"/>
      <c r="F26" s="604"/>
      <c r="G26" s="604"/>
      <c r="H26" s="3"/>
    </row>
    <row r="27" spans="2:13" ht="16.5" customHeight="1" x14ac:dyDescent="0.25">
      <c r="B27" s="606" t="s">
        <v>501</v>
      </c>
      <c r="C27" s="606"/>
      <c r="D27" s="606"/>
      <c r="E27" s="606"/>
      <c r="F27" s="606"/>
      <c r="G27" s="606"/>
      <c r="H27" s="3"/>
    </row>
    <row r="28" spans="2:13" ht="13.5" x14ac:dyDescent="0.25">
      <c r="B28" s="607" t="s">
        <v>628</v>
      </c>
      <c r="C28" s="607"/>
      <c r="D28" s="607"/>
      <c r="E28" s="607"/>
      <c r="G28" s="408" t="s">
        <v>545</v>
      </c>
    </row>
    <row r="29" spans="2:13" ht="25.5" customHeight="1" x14ac:dyDescent="0.25">
      <c r="B29" s="605"/>
      <c r="C29" s="605"/>
      <c r="D29" s="605"/>
      <c r="E29" s="605"/>
      <c r="F29" s="605"/>
      <c r="G29" s="605"/>
    </row>
    <row r="30" spans="2:13" ht="13.5" x14ac:dyDescent="0.25"/>
    <row r="31" spans="2:13" ht="13.5" x14ac:dyDescent="0.25">
      <c r="C31" s="7"/>
    </row>
    <row r="32" spans="2:13" ht="13.5" x14ac:dyDescent="0.25">
      <c r="C32" s="7"/>
    </row>
    <row r="33" spans="2:2" ht="16.5" customHeight="1" x14ac:dyDescent="0.25">
      <c r="B33" s="125"/>
    </row>
    <row r="34" spans="2:2" ht="16.5" customHeight="1" x14ac:dyDescent="0.25">
      <c r="B34" s="125"/>
    </row>
  </sheetData>
  <mergeCells count="4">
    <mergeCell ref="B26:G26"/>
    <mergeCell ref="B29:G29"/>
    <mergeCell ref="B27:G27"/>
    <mergeCell ref="B28:E2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dimension ref="A1:J29"/>
  <sheetViews>
    <sheetView showGridLines="0" zoomScaleNormal="100" workbookViewId="0">
      <selection activeCell="H33" sqref="H33"/>
    </sheetView>
  </sheetViews>
  <sheetFormatPr defaultRowHeight="16.5" x14ac:dyDescent="0.3"/>
  <cols>
    <col min="2" max="2" width="34.28515625" bestFit="1" customWidth="1"/>
    <col min="5" max="5" width="10" style="328" bestFit="1" customWidth="1"/>
    <col min="7" max="7" width="9.140625" style="328"/>
    <col min="8" max="8" width="9.140625" style="190"/>
    <col min="9" max="9" width="8.7109375" style="190" bestFit="1" customWidth="1"/>
  </cols>
  <sheetData>
    <row r="1" spans="1:10" x14ac:dyDescent="0.3">
      <c r="A1" s="345"/>
    </row>
    <row r="3" spans="1:10" ht="16.5" customHeight="1" thickBot="1" x14ac:dyDescent="0.35">
      <c r="B3" s="317" t="s">
        <v>543</v>
      </c>
      <c r="C3" s="317"/>
      <c r="D3" s="317"/>
      <c r="E3" s="317"/>
      <c r="F3" s="317"/>
      <c r="G3" s="317"/>
    </row>
    <row r="4" spans="1:10" s="321" customFormat="1" x14ac:dyDescent="0.3">
      <c r="B4" s="368"/>
      <c r="C4" s="368" t="s">
        <v>4</v>
      </c>
      <c r="D4" s="368">
        <v>2017</v>
      </c>
      <c r="E4" s="368">
        <v>2018</v>
      </c>
      <c r="F4" s="368">
        <v>2017</v>
      </c>
      <c r="G4" s="368">
        <v>2018</v>
      </c>
      <c r="H4" s="350"/>
      <c r="I4" s="329"/>
    </row>
    <row r="5" spans="1:10" s="318" customFormat="1" ht="17.25" thickBot="1" x14ac:dyDescent="0.35">
      <c r="B5" s="390" t="s">
        <v>226</v>
      </c>
      <c r="C5" s="390"/>
      <c r="D5" s="390" t="s">
        <v>3</v>
      </c>
      <c r="E5" s="390" t="s">
        <v>3</v>
      </c>
      <c r="F5" s="390" t="s">
        <v>29</v>
      </c>
      <c r="G5" s="390" t="s">
        <v>29</v>
      </c>
      <c r="H5" s="351"/>
      <c r="I5" s="330"/>
    </row>
    <row r="6" spans="1:10" ht="16.5" customHeight="1" thickBot="1" x14ac:dyDescent="0.35">
      <c r="B6" s="499" t="s">
        <v>228</v>
      </c>
      <c r="C6" s="500" t="s">
        <v>36</v>
      </c>
      <c r="D6" s="489">
        <v>39.373836359512367</v>
      </c>
      <c r="E6" s="489">
        <v>38.473818087544096</v>
      </c>
      <c r="F6" s="493">
        <v>33310.095999999998</v>
      </c>
      <c r="G6" s="493">
        <v>34432.272000000004</v>
      </c>
      <c r="H6" s="352"/>
      <c r="I6" s="522"/>
      <c r="J6" s="522"/>
    </row>
    <row r="7" spans="1:10" ht="16.5" customHeight="1" x14ac:dyDescent="0.3">
      <c r="B7" s="501" t="s">
        <v>227</v>
      </c>
      <c r="C7" s="502"/>
      <c r="D7" s="478">
        <v>0</v>
      </c>
      <c r="E7" s="478">
        <v>0</v>
      </c>
      <c r="F7" s="478">
        <v>0</v>
      </c>
      <c r="G7" s="478"/>
      <c r="H7" s="327"/>
      <c r="I7" s="522"/>
      <c r="J7" s="522"/>
    </row>
    <row r="8" spans="1:10" ht="16.5" customHeight="1" x14ac:dyDescent="0.3">
      <c r="B8" s="503" t="s">
        <v>230</v>
      </c>
      <c r="C8" s="419" t="s">
        <v>39</v>
      </c>
      <c r="D8" s="490">
        <v>10.951777458137462</v>
      </c>
      <c r="E8" s="490">
        <v>10.985263209364636</v>
      </c>
      <c r="F8" s="494">
        <v>9265.1565666666665</v>
      </c>
      <c r="G8" s="494">
        <v>9831.2980000000007</v>
      </c>
      <c r="H8" s="327"/>
      <c r="I8" s="522"/>
      <c r="J8" s="522"/>
    </row>
    <row r="9" spans="1:10" ht="16.5" customHeight="1" x14ac:dyDescent="0.3">
      <c r="B9" s="503" t="s">
        <v>232</v>
      </c>
      <c r="C9" s="419" t="s">
        <v>41</v>
      </c>
      <c r="D9" s="490">
        <v>7.1494399784884619</v>
      </c>
      <c r="E9" s="490">
        <v>7.1421321250111207</v>
      </c>
      <c r="F9" s="494">
        <v>6048.3954333333331</v>
      </c>
      <c r="G9" s="494">
        <v>6391.875</v>
      </c>
      <c r="H9" s="327"/>
      <c r="I9" s="522"/>
      <c r="J9" s="522"/>
    </row>
    <row r="10" spans="1:10" ht="16.5" customHeight="1" x14ac:dyDescent="0.3">
      <c r="B10" s="503" t="s">
        <v>233</v>
      </c>
      <c r="C10" s="419" t="s">
        <v>43</v>
      </c>
      <c r="D10" s="491">
        <v>0</v>
      </c>
      <c r="E10" s="491">
        <v>0</v>
      </c>
      <c r="F10" s="495">
        <v>0</v>
      </c>
      <c r="G10" s="495">
        <v>0</v>
      </c>
      <c r="H10" s="327"/>
      <c r="I10" s="522"/>
      <c r="J10" s="522"/>
    </row>
    <row r="11" spans="1:10" ht="16.5" customHeight="1" x14ac:dyDescent="0.3">
      <c r="B11" s="503" t="s">
        <v>234</v>
      </c>
      <c r="C11" s="419" t="s">
        <v>45</v>
      </c>
      <c r="D11" s="490">
        <v>14.777566948417819</v>
      </c>
      <c r="E11" s="490">
        <v>14.646436204148921</v>
      </c>
      <c r="F11" s="494">
        <v>12501.758</v>
      </c>
      <c r="G11" s="494">
        <v>13107.877</v>
      </c>
      <c r="H11" s="327"/>
      <c r="I11" s="522"/>
      <c r="J11" s="522"/>
    </row>
    <row r="12" spans="1:10" ht="16.5" customHeight="1" x14ac:dyDescent="0.3">
      <c r="B12" s="503" t="s">
        <v>235</v>
      </c>
      <c r="C12" s="419" t="s">
        <v>47</v>
      </c>
      <c r="D12" s="490">
        <v>0.66245963691165566</v>
      </c>
      <c r="E12" s="490">
        <v>0.62718018349425908</v>
      </c>
      <c r="F12" s="494">
        <v>560.43799999999999</v>
      </c>
      <c r="G12" s="494">
        <v>561.29700000000003</v>
      </c>
      <c r="H12" s="327"/>
      <c r="I12" s="522"/>
      <c r="J12" s="522"/>
    </row>
    <row r="13" spans="1:10" ht="16.5" customHeight="1" x14ac:dyDescent="0.3">
      <c r="B13" s="503" t="s">
        <v>632</v>
      </c>
      <c r="C13" s="419"/>
      <c r="D13" s="490">
        <v>5.8325923375569744</v>
      </c>
      <c r="E13" s="490">
        <v>5.0728063655251603</v>
      </c>
      <c r="F13" s="494">
        <v>4934.3480000000018</v>
      </c>
      <c r="G13" s="494">
        <f>G6-SUM(G8:G12)</f>
        <v>4539.9250000000029</v>
      </c>
      <c r="H13" s="327"/>
      <c r="I13" s="522"/>
      <c r="J13" s="522"/>
    </row>
    <row r="14" spans="1:10" ht="16.5" customHeight="1" thickBot="1" x14ac:dyDescent="0.35">
      <c r="B14" s="504" t="s">
        <v>231</v>
      </c>
      <c r="C14" s="505"/>
      <c r="D14" s="492">
        <v>31.28348430226956</v>
      </c>
      <c r="E14" s="492">
        <v>32.773831538524682</v>
      </c>
      <c r="F14" s="496">
        <v>26465.692999999999</v>
      </c>
      <c r="G14" s="496">
        <f>G8+G9+G10+G11</f>
        <v>29331.050000000003</v>
      </c>
      <c r="H14" s="327"/>
      <c r="I14" s="522"/>
      <c r="J14" s="522"/>
    </row>
    <row r="15" spans="1:10" ht="16.5" customHeight="1" thickBot="1" x14ac:dyDescent="0.35">
      <c r="B15" s="499" t="s">
        <v>229</v>
      </c>
      <c r="C15" s="500" t="s">
        <v>203</v>
      </c>
      <c r="D15" s="489">
        <v>40.99979026262713</v>
      </c>
      <c r="E15" s="489">
        <v>39.303817783394166</v>
      </c>
      <c r="F15" s="493">
        <v>34685.646000000001</v>
      </c>
      <c r="G15" s="493">
        <v>35175.083000000006</v>
      </c>
      <c r="H15" s="327"/>
      <c r="I15" s="522"/>
      <c r="J15" s="522"/>
    </row>
    <row r="16" spans="1:10" ht="16.5" customHeight="1" x14ac:dyDescent="0.3">
      <c r="B16" s="506" t="s">
        <v>227</v>
      </c>
      <c r="C16" s="502"/>
      <c r="D16" s="486">
        <v>0</v>
      </c>
      <c r="E16" s="486">
        <v>0</v>
      </c>
      <c r="F16" s="486">
        <v>0</v>
      </c>
      <c r="G16" s="486"/>
      <c r="H16" s="327"/>
      <c r="I16" s="522"/>
      <c r="J16" s="522"/>
    </row>
    <row r="17" spans="2:10" ht="16.5" customHeight="1" x14ac:dyDescent="0.3">
      <c r="B17" s="503" t="s">
        <v>237</v>
      </c>
      <c r="C17" s="419" t="s">
        <v>53</v>
      </c>
      <c r="D17" s="490">
        <v>8.9810457164603914</v>
      </c>
      <c r="E17" s="490">
        <v>9.056592827509867</v>
      </c>
      <c r="F17" s="494">
        <v>7597.9260000000004</v>
      </c>
      <c r="G17" s="494">
        <v>8105.2280000000001</v>
      </c>
      <c r="H17" s="327"/>
      <c r="I17" s="522"/>
      <c r="J17" s="522"/>
    </row>
    <row r="18" spans="2:10" ht="16.5" customHeight="1" x14ac:dyDescent="0.3">
      <c r="B18" s="503" t="s">
        <v>238</v>
      </c>
      <c r="C18" s="419" t="s">
        <v>55</v>
      </c>
      <c r="D18" s="490">
        <v>5.9505113775197689</v>
      </c>
      <c r="E18" s="490">
        <v>5.4617026179264272</v>
      </c>
      <c r="F18" s="494">
        <v>5034.107</v>
      </c>
      <c r="G18" s="494">
        <v>4887.9690000000001</v>
      </c>
      <c r="H18" s="327"/>
      <c r="I18" s="522"/>
      <c r="J18" s="522"/>
    </row>
    <row r="19" spans="2:10" ht="16.5" customHeight="1" x14ac:dyDescent="0.3">
      <c r="B19" s="503" t="s">
        <v>239</v>
      </c>
      <c r="C19" s="419" t="s">
        <v>500</v>
      </c>
      <c r="D19" s="490">
        <v>18.807670205278431</v>
      </c>
      <c r="E19" s="490">
        <v>18.328081774631958</v>
      </c>
      <c r="F19" s="494">
        <v>15911.208000000001</v>
      </c>
      <c r="G19" s="494">
        <v>16402.777999999998</v>
      </c>
      <c r="H19" s="327"/>
      <c r="I19" s="522"/>
      <c r="J19" s="522"/>
    </row>
    <row r="20" spans="2:10" ht="16.5" customHeight="1" x14ac:dyDescent="0.3">
      <c r="B20" s="507" t="s">
        <v>236</v>
      </c>
      <c r="C20" s="502"/>
      <c r="D20" s="490">
        <v>0.20432728122744856</v>
      </c>
      <c r="E20" s="490">
        <v>0.18202178004051028</v>
      </c>
      <c r="F20" s="494">
        <v>172.86</v>
      </c>
      <c r="G20" s="494">
        <v>162.90100000000001</v>
      </c>
      <c r="H20" s="327"/>
      <c r="I20" s="522"/>
      <c r="J20" s="522"/>
    </row>
    <row r="21" spans="2:10" ht="16.5" customHeight="1" x14ac:dyDescent="0.3">
      <c r="B21" s="503" t="s">
        <v>240</v>
      </c>
      <c r="C21" s="419" t="s">
        <v>60</v>
      </c>
      <c r="D21" s="490">
        <v>1.31159060077506</v>
      </c>
      <c r="E21" s="490">
        <v>1.2691689602499274</v>
      </c>
      <c r="F21" s="494">
        <v>1109.5999999999999</v>
      </c>
      <c r="G21" s="494">
        <v>1135.847</v>
      </c>
      <c r="H21" s="327"/>
      <c r="I21" s="522"/>
      <c r="J21" s="522"/>
    </row>
    <row r="22" spans="2:10" ht="16.5" customHeight="1" x14ac:dyDescent="0.3">
      <c r="B22" s="503" t="s">
        <v>241</v>
      </c>
      <c r="C22" s="419" t="s">
        <v>62</v>
      </c>
      <c r="D22" s="490">
        <v>0.40199140796988547</v>
      </c>
      <c r="E22" s="490">
        <v>0.44051011642685189</v>
      </c>
      <c r="F22" s="494">
        <v>340.08300000000008</v>
      </c>
      <c r="G22" s="494">
        <v>394.23599999999999</v>
      </c>
      <c r="H22" s="327"/>
      <c r="I22" s="522"/>
      <c r="J22" s="522"/>
    </row>
    <row r="23" spans="2:10" ht="16.5" customHeight="1" x14ac:dyDescent="0.3">
      <c r="B23" s="503" t="s">
        <v>242</v>
      </c>
      <c r="C23" s="419" t="s">
        <v>495</v>
      </c>
      <c r="D23" s="490">
        <v>3.3222946893444667</v>
      </c>
      <c r="E23" s="490">
        <v>2.4171952919914239</v>
      </c>
      <c r="F23" s="494">
        <v>2810.6469999999999</v>
      </c>
      <c r="G23" s="494">
        <v>2163.277</v>
      </c>
      <c r="H23" s="327"/>
      <c r="I23" s="522"/>
      <c r="J23" s="522"/>
    </row>
    <row r="24" spans="2:10" ht="16.5" customHeight="1" x14ac:dyDescent="0.3">
      <c r="B24" s="503" t="s">
        <v>277</v>
      </c>
      <c r="C24" s="419" t="s">
        <v>66</v>
      </c>
      <c r="D24" s="490">
        <v>0.3288420994457652</v>
      </c>
      <c r="E24" s="490">
        <v>0.25584015363303741</v>
      </c>
      <c r="F24" s="494">
        <v>278.19900000000007</v>
      </c>
      <c r="G24" s="494">
        <v>228.965</v>
      </c>
      <c r="H24" s="327"/>
      <c r="I24" s="522"/>
      <c r="J24" s="522"/>
    </row>
    <row r="25" spans="2:10" ht="16.5" customHeight="1" thickBot="1" x14ac:dyDescent="0.35">
      <c r="B25" s="508" t="s">
        <v>631</v>
      </c>
      <c r="C25" s="505"/>
      <c r="D25" s="492">
        <v>1.8958441658333616</v>
      </c>
      <c r="E25" s="492">
        <v>2.0747260410246695</v>
      </c>
      <c r="F25" s="496">
        <v>1603.8759999999984</v>
      </c>
      <c r="G25" s="496">
        <f>G15-SUM(G17:G24)+G20</f>
        <v>1856.7830000000051</v>
      </c>
      <c r="H25" s="327"/>
      <c r="I25" s="522"/>
      <c r="J25" s="522"/>
    </row>
    <row r="26" spans="2:10" x14ac:dyDescent="0.3">
      <c r="B26" s="551" t="s">
        <v>630</v>
      </c>
      <c r="G26" s="497" t="s">
        <v>545</v>
      </c>
      <c r="H26" s="327"/>
    </row>
    <row r="27" spans="2:10" x14ac:dyDescent="0.3">
      <c r="B27" s="398" t="s">
        <v>629</v>
      </c>
      <c r="C27" s="124"/>
      <c r="D27" s="124"/>
      <c r="E27" s="332"/>
      <c r="F27" s="124"/>
      <c r="H27" s="327"/>
    </row>
    <row r="28" spans="2:10" x14ac:dyDescent="0.3">
      <c r="B28" s="608" t="s">
        <v>601</v>
      </c>
      <c r="C28" s="608"/>
      <c r="D28" s="608"/>
      <c r="E28" s="608"/>
      <c r="F28" s="608"/>
      <c r="G28" s="608"/>
      <c r="H28" s="327"/>
    </row>
    <row r="29" spans="2:10" x14ac:dyDescent="0.3">
      <c r="G29" s="498"/>
    </row>
  </sheetData>
  <mergeCells count="1">
    <mergeCell ref="B28:G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7"/>
  <dimension ref="A1:I28"/>
  <sheetViews>
    <sheetView showGridLines="0" workbookViewId="0">
      <selection activeCell="D6" sqref="D6:G10"/>
    </sheetView>
  </sheetViews>
  <sheetFormatPr defaultRowHeight="16.5" customHeight="1" x14ac:dyDescent="0.25"/>
  <cols>
    <col min="1" max="1" width="9.140625" style="335"/>
    <col min="2" max="2" width="56.7109375" style="335" customWidth="1"/>
    <col min="3" max="3" width="7.42578125" style="335" bestFit="1" customWidth="1"/>
    <col min="4" max="4" width="6.7109375" style="335" customWidth="1"/>
    <col min="5" max="5" width="7" style="335" bestFit="1" customWidth="1"/>
    <col min="6" max="7" width="8.85546875" style="335" bestFit="1" customWidth="1"/>
    <col min="8" max="16384" width="9.140625" style="335"/>
  </cols>
  <sheetData>
    <row r="1" spans="1:8" ht="16.5" customHeight="1" x14ac:dyDescent="0.3">
      <c r="A1" s="345"/>
    </row>
    <row r="3" spans="1:8" ht="16.5" customHeight="1" thickBot="1" x14ac:dyDescent="0.3">
      <c r="B3" s="317" t="s">
        <v>330</v>
      </c>
      <c r="C3" s="334"/>
      <c r="D3" s="334"/>
      <c r="E3" s="334"/>
      <c r="F3" s="334"/>
      <c r="G3" s="334"/>
    </row>
    <row r="4" spans="1:8" s="336" customFormat="1" ht="16.5" customHeight="1" x14ac:dyDescent="0.3">
      <c r="B4" s="367"/>
      <c r="C4" s="368"/>
      <c r="D4" s="368">
        <v>2016</v>
      </c>
      <c r="E4" s="368">
        <v>2016</v>
      </c>
      <c r="F4" s="368">
        <v>2017</v>
      </c>
      <c r="G4" s="368">
        <v>2018</v>
      </c>
    </row>
    <row r="5" spans="1:8" s="336" customFormat="1" ht="15.75" customHeight="1" thickBot="1" x14ac:dyDescent="0.35">
      <c r="B5" s="395"/>
      <c r="C5" s="395"/>
      <c r="D5" s="395" t="s">
        <v>29</v>
      </c>
      <c r="E5" s="395" t="s">
        <v>3</v>
      </c>
      <c r="F5" s="395" t="s">
        <v>3</v>
      </c>
      <c r="G5" s="395" t="s">
        <v>3</v>
      </c>
    </row>
    <row r="6" spans="1:8" ht="12.75" x14ac:dyDescent="0.25">
      <c r="B6" s="415" t="s">
        <v>548</v>
      </c>
      <c r="C6" s="413"/>
      <c r="D6" s="516">
        <v>796.34500000000003</v>
      </c>
      <c r="E6" s="517">
        <v>0.98365196849467784</v>
      </c>
      <c r="F6" s="517">
        <v>0.95759943714211937</v>
      </c>
      <c r="G6" s="517">
        <v>0.38666038247506118</v>
      </c>
      <c r="H6" s="521"/>
    </row>
    <row r="7" spans="1:8" ht="12.75" x14ac:dyDescent="0.25">
      <c r="B7" s="415" t="s">
        <v>557</v>
      </c>
      <c r="C7" s="413"/>
      <c r="D7" s="516">
        <v>506.88200000000001</v>
      </c>
      <c r="E7" s="517">
        <v>0.62610486296080126</v>
      </c>
      <c r="F7" s="517">
        <v>0.57095798910524131</v>
      </c>
      <c r="G7" s="517">
        <v>5.6535908462505155E-2</v>
      </c>
      <c r="H7" s="521"/>
    </row>
    <row r="8" spans="1:8" ht="25.5" x14ac:dyDescent="0.25">
      <c r="B8" s="415" t="s">
        <v>314</v>
      </c>
      <c r="C8" s="413"/>
      <c r="D8" s="516">
        <v>1.9680670608477755</v>
      </c>
      <c r="E8" s="517">
        <v>1.4187045944985299E-2</v>
      </c>
      <c r="F8" s="517">
        <v>1.0011375171216801E-2</v>
      </c>
      <c r="G8" s="517">
        <v>9.8622428316858992E-3</v>
      </c>
    </row>
    <row r="9" spans="1:8" ht="16.5" customHeight="1" x14ac:dyDescent="0.25">
      <c r="B9" s="415" t="s">
        <v>624</v>
      </c>
      <c r="C9" s="413"/>
      <c r="D9" s="518">
        <v>-173.87615788893081</v>
      </c>
      <c r="E9" s="517">
        <v>-0.21477327663479798</v>
      </c>
      <c r="F9" s="517">
        <v>0.21770875063759249</v>
      </c>
      <c r="G9" s="517">
        <v>-1.1389857629733081E-3</v>
      </c>
    </row>
    <row r="10" spans="1:8" ht="16.5" customHeight="1" thickBot="1" x14ac:dyDescent="0.3">
      <c r="B10" s="406" t="s">
        <v>558</v>
      </c>
      <c r="C10" s="422"/>
      <c r="D10" s="519">
        <v>0</v>
      </c>
      <c r="E10" s="520">
        <v>0</v>
      </c>
      <c r="F10" s="519">
        <v>0</v>
      </c>
      <c r="G10" s="519">
        <v>0</v>
      </c>
    </row>
    <row r="11" spans="1:8" ht="16.5" customHeight="1" x14ac:dyDescent="0.25">
      <c r="B11" s="124"/>
      <c r="C11" s="124"/>
      <c r="D11" s="124"/>
      <c r="E11" s="124"/>
      <c r="F11" s="124"/>
      <c r="G11" s="408" t="s">
        <v>545</v>
      </c>
    </row>
    <row r="12" spans="1:8" ht="16.5" customHeight="1" x14ac:dyDescent="0.25">
      <c r="B12" s="124"/>
      <c r="C12" s="124"/>
      <c r="D12" s="124"/>
      <c r="E12" s="124"/>
      <c r="F12" s="124"/>
      <c r="G12" s="124"/>
    </row>
    <row r="13" spans="1:8" ht="16.5" customHeight="1" x14ac:dyDescent="0.25">
      <c r="B13" s="124"/>
      <c r="C13" s="233"/>
      <c r="D13" s="233"/>
      <c r="E13" s="233"/>
      <c r="F13" s="233"/>
      <c r="G13" s="124"/>
    </row>
    <row r="14" spans="1:8" ht="16.5" customHeight="1" x14ac:dyDescent="0.25">
      <c r="C14" s="339"/>
      <c r="D14" s="339"/>
      <c r="E14" s="339"/>
      <c r="F14" s="339"/>
    </row>
    <row r="15" spans="1:8" ht="16.5" customHeight="1" x14ac:dyDescent="0.25">
      <c r="C15" s="339"/>
      <c r="D15" s="339"/>
      <c r="E15" s="339"/>
      <c r="F15" s="339"/>
    </row>
    <row r="16" spans="1:8" ht="16.5" customHeight="1" x14ac:dyDescent="0.25">
      <c r="C16" s="339"/>
      <c r="D16" s="339"/>
      <c r="E16" s="429"/>
      <c r="F16" s="430"/>
      <c r="G16" s="337"/>
    </row>
    <row r="17" spans="3:9" ht="16.5" customHeight="1" x14ac:dyDescent="0.25">
      <c r="C17" s="339"/>
      <c r="D17" s="339"/>
      <c r="E17" s="338"/>
      <c r="F17" s="430"/>
      <c r="G17" s="337"/>
    </row>
    <row r="18" spans="3:9" ht="16.5" customHeight="1" x14ac:dyDescent="0.25">
      <c r="C18" s="339"/>
      <c r="D18" s="339"/>
      <c r="E18" s="339"/>
      <c r="F18" s="339"/>
    </row>
    <row r="19" spans="3:9" ht="16.5" customHeight="1" x14ac:dyDescent="0.25">
      <c r="C19" s="339"/>
      <c r="D19" s="339"/>
      <c r="E19" s="339"/>
      <c r="F19" s="339"/>
    </row>
    <row r="20" spans="3:9" ht="16.5" customHeight="1" x14ac:dyDescent="0.25">
      <c r="E20" s="339"/>
      <c r="F20" s="339"/>
      <c r="G20" s="339"/>
      <c r="H20" s="339"/>
      <c r="I20" s="339"/>
    </row>
    <row r="21" spans="3:9" ht="16.5" customHeight="1" x14ac:dyDescent="0.25">
      <c r="E21" s="339"/>
      <c r="F21" s="339"/>
      <c r="G21" s="339"/>
      <c r="H21" s="339"/>
      <c r="I21" s="339"/>
    </row>
    <row r="22" spans="3:9" ht="16.5" customHeight="1" x14ac:dyDescent="0.25">
      <c r="E22" s="340"/>
      <c r="F22" s="340"/>
      <c r="G22" s="341"/>
      <c r="H22" s="341"/>
      <c r="I22" s="339"/>
    </row>
    <row r="23" spans="3:9" ht="16.5" customHeight="1" x14ac:dyDescent="0.25">
      <c r="E23" s="340"/>
      <c r="F23" s="340"/>
      <c r="G23" s="341"/>
      <c r="H23" s="341"/>
      <c r="I23" s="339"/>
    </row>
    <row r="24" spans="3:9" ht="16.5" customHeight="1" x14ac:dyDescent="0.25">
      <c r="E24" s="340"/>
      <c r="F24" s="340"/>
      <c r="G24" s="341"/>
      <c r="H24" s="341"/>
      <c r="I24" s="339"/>
    </row>
    <row r="25" spans="3:9" ht="16.5" customHeight="1" x14ac:dyDescent="0.25">
      <c r="E25" s="339"/>
      <c r="F25" s="339"/>
      <c r="G25" s="341"/>
      <c r="H25" s="339"/>
      <c r="I25" s="339"/>
    </row>
    <row r="26" spans="3:9" ht="16.5" customHeight="1" x14ac:dyDescent="0.25">
      <c r="E26" s="339"/>
      <c r="F26" s="339"/>
      <c r="G26" s="339"/>
      <c r="H26" s="339"/>
      <c r="I26" s="339"/>
    </row>
    <row r="27" spans="3:9" ht="16.5" customHeight="1" x14ac:dyDescent="0.25">
      <c r="E27" s="339"/>
      <c r="F27" s="339"/>
      <c r="G27" s="339"/>
      <c r="H27" s="339"/>
      <c r="I27" s="339"/>
    </row>
    <row r="28" spans="3:9" ht="16.5" customHeight="1" x14ac:dyDescent="0.25">
      <c r="E28" s="339"/>
      <c r="F28" s="339"/>
      <c r="G28" s="339"/>
      <c r="H28" s="339"/>
      <c r="I28" s="339"/>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8"/>
  <dimension ref="A1:F10"/>
  <sheetViews>
    <sheetView showGridLines="0" workbookViewId="0">
      <selection activeCell="B9" sqref="B9:F9"/>
    </sheetView>
  </sheetViews>
  <sheetFormatPr defaultRowHeight="16.5" x14ac:dyDescent="0.3"/>
  <cols>
    <col min="2" max="2" width="22.42578125" customWidth="1"/>
    <col min="4" max="4" width="13.140625" customWidth="1"/>
    <col min="5" max="5" width="6.28515625" bestFit="1" customWidth="1"/>
    <col min="6" max="6" width="17" customWidth="1"/>
  </cols>
  <sheetData>
    <row r="1" spans="1:6" x14ac:dyDescent="0.3">
      <c r="A1" s="345"/>
    </row>
    <row r="3" spans="1:6" ht="17.25" thickBot="1" x14ac:dyDescent="0.35">
      <c r="B3" s="317" t="s">
        <v>331</v>
      </c>
      <c r="C3" s="317"/>
      <c r="D3" s="317"/>
      <c r="E3" s="317"/>
      <c r="F3" s="317"/>
    </row>
    <row r="4" spans="1:6" s="124" customFormat="1" ht="16.5" customHeight="1" x14ac:dyDescent="0.25">
      <c r="B4" s="431"/>
      <c r="C4" s="609">
        <v>2017</v>
      </c>
      <c r="D4" s="609"/>
      <c r="E4" s="610">
        <v>2018</v>
      </c>
      <c r="F4" s="610"/>
    </row>
    <row r="5" spans="1:6" ht="17.25" thickBot="1" x14ac:dyDescent="0.35">
      <c r="B5" s="360"/>
      <c r="C5" s="432" t="s">
        <v>3</v>
      </c>
      <c r="D5" s="432" t="s">
        <v>298</v>
      </c>
      <c r="E5" s="432" t="s">
        <v>3</v>
      </c>
      <c r="F5" s="432" t="s">
        <v>298</v>
      </c>
    </row>
    <row r="6" spans="1:6" x14ac:dyDescent="0.3">
      <c r="B6" s="433" t="s">
        <v>296</v>
      </c>
      <c r="C6" s="434">
        <v>4.0843564881100418</v>
      </c>
      <c r="D6" s="434">
        <v>9.9618960534856402</v>
      </c>
      <c r="E6" s="434">
        <v>3.9161046278818201</v>
      </c>
      <c r="F6" s="434">
        <v>9.9651752261882134</v>
      </c>
    </row>
    <row r="7" spans="1:6" x14ac:dyDescent="0.3">
      <c r="B7" s="433" t="s">
        <v>297</v>
      </c>
      <c r="C7" s="434">
        <v>7.5561141132106391</v>
      </c>
      <c r="D7" s="434">
        <v>18.429640895256785</v>
      </c>
      <c r="E7" s="434">
        <v>7.3086786591804804</v>
      </c>
      <c r="F7" s="434">
        <v>18.598140354087018</v>
      </c>
    </row>
    <row r="8" spans="1:6" ht="17.25" thickBot="1" x14ac:dyDescent="0.35">
      <c r="B8" s="360" t="s">
        <v>336</v>
      </c>
      <c r="C8" s="435">
        <v>7.6599680697572295E-2</v>
      </c>
      <c r="D8" s="435">
        <v>0.18682944524083536</v>
      </c>
      <c r="E8" s="436">
        <v>6.5537495089655798E-2</v>
      </c>
      <c r="F8" s="436">
        <v>0.16677098405491803</v>
      </c>
    </row>
    <row r="9" spans="1:6" ht="16.5" customHeight="1" x14ac:dyDescent="0.3">
      <c r="B9" s="611" t="s">
        <v>497</v>
      </c>
      <c r="C9" s="611"/>
      <c r="D9" s="611"/>
      <c r="E9" s="611"/>
      <c r="F9" s="611"/>
    </row>
    <row r="10" spans="1:6" x14ac:dyDescent="0.3">
      <c r="F10" s="441" t="s">
        <v>545</v>
      </c>
    </row>
  </sheetData>
  <mergeCells count="3">
    <mergeCell ref="C4:D4"/>
    <mergeCell ref="E4:F4"/>
    <mergeCell ref="B9:F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9"/>
  <dimension ref="B3:P19"/>
  <sheetViews>
    <sheetView showGridLines="0" workbookViewId="0">
      <selection activeCell="I25" sqref="I25"/>
    </sheetView>
  </sheetViews>
  <sheetFormatPr defaultRowHeight="16.5" x14ac:dyDescent="0.3"/>
  <cols>
    <col min="1" max="1" width="9.140625" style="345"/>
    <col min="2" max="2" width="23.28515625" style="345" bestFit="1" customWidth="1"/>
    <col min="3" max="13" width="9.140625" style="345"/>
    <col min="14" max="14" width="9.85546875" style="345" bestFit="1" customWidth="1"/>
    <col min="15" max="16384" width="9.140625" style="345"/>
  </cols>
  <sheetData>
    <row r="3" spans="2:16" ht="17.25" thickBot="1" x14ac:dyDescent="0.35">
      <c r="B3" s="317" t="s">
        <v>313</v>
      </c>
      <c r="C3" s="317"/>
      <c r="D3" s="317"/>
      <c r="E3" s="317"/>
      <c r="F3" s="317"/>
      <c r="G3" s="344"/>
    </row>
    <row r="4" spans="2:16" x14ac:dyDescent="0.3">
      <c r="B4" s="552" t="s">
        <v>299</v>
      </c>
      <c r="C4" s="546" t="s">
        <v>300</v>
      </c>
      <c r="D4" s="612">
        <v>2017</v>
      </c>
      <c r="E4" s="612"/>
      <c r="F4" s="612">
        <v>2018</v>
      </c>
      <c r="G4" s="612"/>
      <c r="H4" s="346"/>
    </row>
    <row r="5" spans="2:16" ht="17.25" thickBot="1" x14ac:dyDescent="0.35">
      <c r="B5" s="553"/>
      <c r="C5" s="437"/>
      <c r="D5" s="438" t="s">
        <v>3</v>
      </c>
      <c r="E5" s="438" t="s">
        <v>298</v>
      </c>
      <c r="F5" s="438" t="s">
        <v>301</v>
      </c>
      <c r="G5" s="554" t="s">
        <v>298</v>
      </c>
    </row>
    <row r="6" spans="2:16" x14ac:dyDescent="0.3">
      <c r="B6" s="545" t="s">
        <v>302</v>
      </c>
      <c r="C6" s="413">
        <v>1</v>
      </c>
      <c r="D6" s="439">
        <v>5.4178077202574286</v>
      </c>
      <c r="E6" s="439">
        <v>13.214232769370938</v>
      </c>
      <c r="F6" s="439">
        <v>5.1273494088930178</v>
      </c>
      <c r="G6" s="439">
        <v>13.045423084407606</v>
      </c>
      <c r="H6" s="347"/>
      <c r="I6" s="347"/>
      <c r="K6" s="347"/>
      <c r="L6" s="347"/>
      <c r="N6" s="347"/>
      <c r="O6" s="347"/>
      <c r="P6" s="347"/>
    </row>
    <row r="7" spans="2:16" x14ac:dyDescent="0.3">
      <c r="B7" s="545" t="s">
        <v>303</v>
      </c>
      <c r="C7" s="413">
        <v>2</v>
      </c>
      <c r="D7" s="439">
        <v>1.101620264817889</v>
      </c>
      <c r="E7" s="439">
        <v>2.6868924395987897</v>
      </c>
      <c r="F7" s="439">
        <v>1.1458735471037378</v>
      </c>
      <c r="G7" s="439">
        <v>2.9154255017752835</v>
      </c>
      <c r="I7" s="346"/>
    </row>
    <row r="8" spans="2:16" x14ac:dyDescent="0.3">
      <c r="B8" s="545" t="s">
        <v>304</v>
      </c>
      <c r="C8" s="413">
        <v>3</v>
      </c>
      <c r="D8" s="439">
        <v>2.1755796323315808</v>
      </c>
      <c r="E8" s="439">
        <v>5.3063189308914707</v>
      </c>
      <c r="F8" s="439">
        <v>2.056715809279412</v>
      </c>
      <c r="G8" s="439">
        <v>5.2328651232357508</v>
      </c>
      <c r="H8" s="347"/>
      <c r="I8" s="348"/>
      <c r="K8" s="347"/>
      <c r="L8" s="347"/>
    </row>
    <row r="9" spans="2:16" x14ac:dyDescent="0.3">
      <c r="B9" s="545" t="s">
        <v>305</v>
      </c>
      <c r="C9" s="413">
        <v>4</v>
      </c>
      <c r="D9" s="439">
        <v>4.3808083517569258</v>
      </c>
      <c r="E9" s="439">
        <v>10.684953078284892</v>
      </c>
      <c r="F9" s="439">
        <v>3.5902645962383151</v>
      </c>
      <c r="G9" s="439">
        <v>9.1346457804619483</v>
      </c>
      <c r="H9" s="347"/>
      <c r="I9" s="347"/>
      <c r="K9" s="347"/>
      <c r="L9" s="347"/>
    </row>
    <row r="10" spans="2:16" x14ac:dyDescent="0.3">
      <c r="B10" s="545" t="s">
        <v>306</v>
      </c>
      <c r="C10" s="413">
        <v>5</v>
      </c>
      <c r="D10" s="439">
        <v>0.58582331300155266</v>
      </c>
      <c r="E10" s="439">
        <v>1.4288446581043928</v>
      </c>
      <c r="F10" s="439">
        <v>0.62912426608392091</v>
      </c>
      <c r="G10" s="439">
        <v>1.600669579782761</v>
      </c>
    </row>
    <row r="11" spans="2:16" x14ac:dyDescent="0.3">
      <c r="B11" s="545" t="s">
        <v>307</v>
      </c>
      <c r="C11" s="413">
        <v>6</v>
      </c>
      <c r="D11" s="439">
        <v>0.5077484474898426</v>
      </c>
      <c r="E11" s="439">
        <v>1.2384171827158703</v>
      </c>
      <c r="F11" s="439">
        <v>0.48586948111959338</v>
      </c>
      <c r="G11" s="439">
        <v>1.2361890012826584</v>
      </c>
    </row>
    <row r="12" spans="2:16" x14ac:dyDescent="0.3">
      <c r="B12" s="545" t="s">
        <v>308</v>
      </c>
      <c r="C12" s="413">
        <v>7</v>
      </c>
      <c r="D12" s="439">
        <v>7.5561141132106391</v>
      </c>
      <c r="E12" s="439">
        <v>18.429640895256785</v>
      </c>
      <c r="F12" s="439">
        <v>7.3086786591804804</v>
      </c>
      <c r="G12" s="439">
        <v>18.595339949257518</v>
      </c>
      <c r="H12" s="347"/>
      <c r="I12" s="347"/>
      <c r="K12" s="347"/>
      <c r="L12" s="347"/>
    </row>
    <row r="13" spans="2:16" x14ac:dyDescent="0.3">
      <c r="B13" s="545" t="s">
        <v>309</v>
      </c>
      <c r="C13" s="413">
        <v>8</v>
      </c>
      <c r="D13" s="439">
        <v>1.0284319490030103</v>
      </c>
      <c r="E13" s="439">
        <v>2.5083834390744806</v>
      </c>
      <c r="F13" s="439">
        <v>1.0442531249765474</v>
      </c>
      <c r="G13" s="439">
        <v>2.6568744854614743</v>
      </c>
    </row>
    <row r="14" spans="2:16" x14ac:dyDescent="0.3">
      <c r="B14" s="545" t="s">
        <v>310</v>
      </c>
      <c r="C14" s="413">
        <v>9</v>
      </c>
      <c r="D14" s="439">
        <v>4.0843564881100418</v>
      </c>
      <c r="E14" s="439">
        <v>9.9618960534856402</v>
      </c>
      <c r="F14" s="439">
        <v>3.9161046278818201</v>
      </c>
      <c r="G14" s="439">
        <v>9.9636747253693727</v>
      </c>
      <c r="H14" s="347"/>
      <c r="I14" s="347"/>
      <c r="K14" s="347"/>
      <c r="L14" s="347"/>
    </row>
    <row r="15" spans="2:16" ht="17.25" thickBot="1" x14ac:dyDescent="0.35">
      <c r="B15" s="360" t="s">
        <v>311</v>
      </c>
      <c r="C15" s="422">
        <v>10</v>
      </c>
      <c r="D15" s="435">
        <v>14.161499982648214</v>
      </c>
      <c r="E15" s="435">
        <v>34.540420553216741</v>
      </c>
      <c r="F15" s="435">
        <v>13.999584958088995</v>
      </c>
      <c r="G15" s="435">
        <v>35.618892768965623</v>
      </c>
      <c r="H15" s="347"/>
      <c r="I15" s="347"/>
      <c r="K15" s="347"/>
      <c r="L15" s="347"/>
    </row>
    <row r="16" spans="2:16" ht="17.25" thickBot="1" x14ac:dyDescent="0.35">
      <c r="B16" s="555" t="s">
        <v>312</v>
      </c>
      <c r="C16" s="426" t="s">
        <v>203</v>
      </c>
      <c r="D16" s="440">
        <f>SUM(D6:D15)</f>
        <v>40.999790262627123</v>
      </c>
      <c r="E16" s="440">
        <f>SUM(E6:E15)</f>
        <v>100</v>
      </c>
      <c r="F16" s="440">
        <f>SUM(F6:F15)</f>
        <v>39.303818478845841</v>
      </c>
      <c r="G16" s="440">
        <f>SUM(G6:G15)</f>
        <v>99.999999999999986</v>
      </c>
      <c r="H16" s="347"/>
      <c r="I16" s="347"/>
      <c r="K16" s="347"/>
      <c r="L16" s="347"/>
    </row>
    <row r="17" spans="2:9" ht="66" customHeight="1" x14ac:dyDescent="0.3">
      <c r="B17" s="611" t="s">
        <v>321</v>
      </c>
      <c r="C17" s="611"/>
      <c r="D17" s="611"/>
      <c r="E17" s="611"/>
      <c r="F17" s="611"/>
      <c r="G17" s="611"/>
      <c r="H17" s="347"/>
      <c r="I17" s="347"/>
    </row>
    <row r="18" spans="2:9" x14ac:dyDescent="0.3">
      <c r="B18" s="124"/>
      <c r="C18" s="124"/>
      <c r="D18" s="124"/>
      <c r="E18" s="124"/>
      <c r="F18" s="124"/>
      <c r="G18" s="124"/>
    </row>
    <row r="19" spans="2:9" x14ac:dyDescent="0.3">
      <c r="B19" s="124"/>
      <c r="C19" s="124"/>
      <c r="D19" s="124"/>
      <c r="E19" s="124"/>
      <c r="F19" s="124"/>
      <c r="G19" s="124"/>
    </row>
  </sheetData>
  <mergeCells count="3">
    <mergeCell ref="D4:E4"/>
    <mergeCell ref="F4:G4"/>
    <mergeCell ref="B17:G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tabColor rgb="FFFF0000"/>
  </sheetPr>
  <dimension ref="A1:U79"/>
  <sheetViews>
    <sheetView topLeftCell="L1" zoomScaleNormal="100" workbookViewId="0">
      <selection activeCell="L14" sqref="L14"/>
    </sheetView>
  </sheetViews>
  <sheetFormatPr defaultRowHeight="16.5" x14ac:dyDescent="0.3"/>
  <cols>
    <col min="1" max="1" width="64.7109375" bestFit="1" customWidth="1"/>
    <col min="4" max="4" width="7.140625" bestFit="1" customWidth="1"/>
    <col min="5" max="5" width="13.5703125" style="3" customWidth="1"/>
    <col min="6" max="6" width="4.140625" style="3" bestFit="1" customWidth="1"/>
    <col min="7" max="7" width="3.140625" customWidth="1"/>
    <col min="8" max="8" width="25.140625" customWidth="1"/>
    <col min="10" max="10" width="7.28515625" bestFit="1" customWidth="1"/>
    <col min="11" max="11" width="3.140625" customWidth="1"/>
    <col min="12" max="12" width="43.7109375" customWidth="1"/>
    <col min="13" max="13" width="10.140625" bestFit="1" customWidth="1"/>
    <col min="14" max="15" width="9.140625" style="3"/>
    <col min="16" max="16" width="44.85546875" style="3" customWidth="1"/>
    <col min="17" max="18" width="9.140625" style="3"/>
    <col min="19" max="19" width="45" style="3" customWidth="1"/>
  </cols>
  <sheetData>
    <row r="1" spans="1:20" x14ac:dyDescent="0.3">
      <c r="A1" s="236" t="s">
        <v>342</v>
      </c>
      <c r="B1" s="577" t="s">
        <v>29</v>
      </c>
      <c r="C1" s="579" t="s">
        <v>3</v>
      </c>
      <c r="H1" s="581" t="s">
        <v>343</v>
      </c>
      <c r="I1" s="582"/>
      <c r="J1" s="583"/>
    </row>
    <row r="2" spans="1:20" ht="17.25" thickBot="1" x14ac:dyDescent="0.35">
      <c r="A2" s="237" t="s">
        <v>344</v>
      </c>
      <c r="B2" s="578"/>
      <c r="C2" s="580"/>
      <c r="H2" s="571" t="s">
        <v>345</v>
      </c>
      <c r="I2" s="572"/>
      <c r="J2" s="238">
        <v>-2000394</v>
      </c>
      <c r="L2" s="239" t="s">
        <v>346</v>
      </c>
      <c r="M2" s="240">
        <f>J2/1000</f>
        <v>-2000.394</v>
      </c>
      <c r="N2" s="241"/>
    </row>
    <row r="3" spans="1:20" ht="17.25" thickBot="1" x14ac:dyDescent="0.35">
      <c r="A3" s="242" t="s">
        <v>347</v>
      </c>
      <c r="B3" s="243">
        <v>-2000</v>
      </c>
      <c r="C3" s="244">
        <v>-2.64</v>
      </c>
      <c r="H3" s="584" t="s">
        <v>348</v>
      </c>
      <c r="I3" s="585"/>
      <c r="J3" s="245">
        <v>-1150005</v>
      </c>
      <c r="L3" s="239" t="s">
        <v>349</v>
      </c>
      <c r="M3" s="240">
        <f>M4+M17</f>
        <v>-198.86999999999998</v>
      </c>
      <c r="N3" s="246">
        <f>N34-M2</f>
        <v>-198.7679999999998</v>
      </c>
      <c r="O3" s="247">
        <f>N3-M3</f>
        <v>0.1020000000001744</v>
      </c>
      <c r="P3" s="129" t="str">
        <f>L2</f>
        <v>Schválený rozpočet VS schodok (ESA95)</v>
      </c>
      <c r="Q3" s="248">
        <f>M2</f>
        <v>-2000.394</v>
      </c>
      <c r="S3" s="129" t="str">
        <f>P3</f>
        <v>Schválený rozpočet VS schodok (ESA95)</v>
      </c>
      <c r="T3" s="248">
        <f>Q3</f>
        <v>-2000.394</v>
      </c>
    </row>
    <row r="4" spans="1:20" x14ac:dyDescent="0.3">
      <c r="A4" s="249" t="s">
        <v>350</v>
      </c>
      <c r="B4" s="250">
        <v>639</v>
      </c>
      <c r="C4" s="251">
        <v>0.85</v>
      </c>
      <c r="H4" s="567" t="s">
        <v>351</v>
      </c>
      <c r="I4" s="568"/>
      <c r="J4" s="252">
        <v>787237</v>
      </c>
      <c r="M4" s="253">
        <f>M5+M7+M16</f>
        <v>-43.900000000000006</v>
      </c>
      <c r="N4" s="254">
        <f>B5+B16+B20+B25-M4</f>
        <v>-9.9999999999994316E-2</v>
      </c>
      <c r="O4" s="255" t="s">
        <v>352</v>
      </c>
      <c r="P4" s="129" t="str">
        <f>L3</f>
        <v>Zmeny oproti schválenému rozpočtu</v>
      </c>
      <c r="Q4" s="248">
        <f>Q5+Q6+Q15+Q16+Q17+Q18+Q19+Q20+Q25</f>
        <v>-198.86999999999995</v>
      </c>
      <c r="S4" s="129" t="str">
        <f t="shared" ref="S4:S31" si="0">P4</f>
        <v>Zmeny oproti schválenému rozpočtu</v>
      </c>
      <c r="T4" s="248">
        <f t="shared" ref="T4:T31" si="1">Q4</f>
        <v>-198.86999999999995</v>
      </c>
    </row>
    <row r="5" spans="1:20" x14ac:dyDescent="0.3">
      <c r="A5" s="256" t="s">
        <v>353</v>
      </c>
      <c r="B5" s="257">
        <v>705</v>
      </c>
      <c r="C5" s="251">
        <v>0.94</v>
      </c>
      <c r="E5" s="3" t="str">
        <f>A5</f>
        <v>Daňové a odvodové príjmy verejnej správy</v>
      </c>
      <c r="F5" s="3">
        <f>B5</f>
        <v>705</v>
      </c>
      <c r="H5" s="586" t="s">
        <v>354</v>
      </c>
      <c r="I5" s="587"/>
      <c r="J5" s="258">
        <v>362768</v>
      </c>
      <c r="L5" s="259" t="s">
        <v>353</v>
      </c>
      <c r="M5" s="260">
        <f>B5</f>
        <v>705</v>
      </c>
      <c r="P5" s="259" t="str">
        <f>L5</f>
        <v>Daňové a odvodové príjmy verejnej správy</v>
      </c>
      <c r="Q5" s="261">
        <f>M5+M6</f>
        <v>440</v>
      </c>
      <c r="S5" s="259" t="str">
        <f t="shared" si="0"/>
        <v>Daňové a odvodové príjmy verejnej správy</v>
      </c>
      <c r="T5" s="261">
        <f t="shared" si="1"/>
        <v>440</v>
      </c>
    </row>
    <row r="6" spans="1:20" x14ac:dyDescent="0.3">
      <c r="A6" s="262" t="s">
        <v>355</v>
      </c>
      <c r="B6" s="314">
        <v>587</v>
      </c>
      <c r="C6" s="264">
        <v>0.78</v>
      </c>
      <c r="E6" s="265" t="s">
        <v>356</v>
      </c>
      <c r="F6" s="3">
        <v>-263</v>
      </c>
      <c r="H6" s="567" t="s">
        <v>357</v>
      </c>
      <c r="I6" s="568"/>
      <c r="J6" s="252">
        <v>621044</v>
      </c>
      <c r="L6" s="265" t="s">
        <v>358</v>
      </c>
      <c r="M6" s="266">
        <f>B33</f>
        <v>-265</v>
      </c>
      <c r="P6" s="129" t="str">
        <f t="shared" ref="P6:P15" si="2">L7</f>
        <v>Vybrané nedaňové príjmy</v>
      </c>
      <c r="Q6" s="248">
        <f t="shared" ref="Q6:Q15" si="3">M7</f>
        <v>-667.91800000000001</v>
      </c>
      <c r="S6" s="129" t="str">
        <f t="shared" si="0"/>
        <v>Vybrané nedaňové príjmy</v>
      </c>
      <c r="T6" s="248">
        <f t="shared" si="1"/>
        <v>-667.91800000000001</v>
      </c>
    </row>
    <row r="7" spans="1:20" x14ac:dyDescent="0.3">
      <c r="A7" s="262" t="s">
        <v>359</v>
      </c>
      <c r="B7" s="263">
        <v>210</v>
      </c>
      <c r="C7" s="264">
        <v>0.28000000000000003</v>
      </c>
      <c r="E7" s="3" t="s">
        <v>360</v>
      </c>
      <c r="H7" s="567" t="s">
        <v>361</v>
      </c>
      <c r="I7" s="568"/>
      <c r="J7" s="252">
        <v>-263614</v>
      </c>
      <c r="L7" s="129" t="s">
        <v>362</v>
      </c>
      <c r="M7" s="267">
        <f>M8+M12+M14+M13+M15</f>
        <v>-667.91800000000001</v>
      </c>
      <c r="P7" s="265" t="str">
        <f t="shared" si="2"/>
        <v>Výpadok príjmov z dividend</v>
      </c>
      <c r="Q7" s="4">
        <f t="shared" si="3"/>
        <v>-570.91800000000001</v>
      </c>
      <c r="S7" s="265" t="str">
        <f t="shared" si="0"/>
        <v>Výpadok príjmov z dividend</v>
      </c>
      <c r="T7" s="4">
        <f t="shared" si="1"/>
        <v>-570.91800000000001</v>
      </c>
    </row>
    <row r="8" spans="1:20" x14ac:dyDescent="0.3">
      <c r="A8" s="262" t="s">
        <v>363</v>
      </c>
      <c r="B8" s="263">
        <v>-58</v>
      </c>
      <c r="C8" s="264">
        <v>-0.08</v>
      </c>
      <c r="E8" s="265" t="s">
        <v>364</v>
      </c>
      <c r="F8" s="268">
        <v>-570.91800000000001</v>
      </c>
      <c r="H8" s="567" t="s">
        <v>365</v>
      </c>
      <c r="I8" s="568"/>
      <c r="J8" s="252">
        <v>-557737</v>
      </c>
      <c r="L8" s="265" t="s">
        <v>366</v>
      </c>
      <c r="M8" s="269">
        <v>-570.91800000000001</v>
      </c>
      <c r="P8" s="140" t="str">
        <f t="shared" si="2"/>
        <v xml:space="preserve"> - SPP</v>
      </c>
      <c r="Q8" s="4">
        <f t="shared" si="3"/>
        <v>-467.72500000000002</v>
      </c>
      <c r="S8" s="140" t="str">
        <f t="shared" si="0"/>
        <v xml:space="preserve"> - SPP</v>
      </c>
      <c r="T8" s="4">
        <f t="shared" si="1"/>
        <v>-467.72500000000002</v>
      </c>
    </row>
    <row r="9" spans="1:20" x14ac:dyDescent="0.3">
      <c r="A9" s="262" t="s">
        <v>367</v>
      </c>
      <c r="B9" s="263">
        <v>-34</v>
      </c>
      <c r="C9" s="264">
        <v>-0.05</v>
      </c>
      <c r="E9" s="140" t="s">
        <v>368</v>
      </c>
      <c r="F9" s="268">
        <v>-365.32499999999999</v>
      </c>
      <c r="H9" s="567" t="s">
        <v>369</v>
      </c>
      <c r="I9" s="568"/>
      <c r="J9" s="252">
        <v>445059</v>
      </c>
      <c r="L9" s="140" t="s">
        <v>368</v>
      </c>
      <c r="M9" s="268">
        <f>-365.325-102.4</f>
        <v>-467.72500000000002</v>
      </c>
      <c r="P9" s="140" t="str">
        <f t="shared" si="2"/>
        <v xml:space="preserve"> - SEPS</v>
      </c>
      <c r="Q9" s="4">
        <f t="shared" si="3"/>
        <v>-78.177000000000007</v>
      </c>
      <c r="S9" s="140" t="str">
        <f t="shared" si="0"/>
        <v xml:space="preserve"> - SEPS</v>
      </c>
      <c r="T9" s="4">
        <f t="shared" si="1"/>
        <v>-78.177000000000007</v>
      </c>
    </row>
    <row r="10" spans="1:20" x14ac:dyDescent="0.3">
      <c r="A10" s="256" t="s">
        <v>370</v>
      </c>
      <c r="B10" s="257">
        <v>23</v>
      </c>
      <c r="C10" s="251">
        <v>0.03</v>
      </c>
      <c r="E10" s="140" t="s">
        <v>371</v>
      </c>
      <c r="F10" s="268">
        <v>-78.177000000000007</v>
      </c>
      <c r="H10" s="567" t="s">
        <v>372</v>
      </c>
      <c r="I10" s="568"/>
      <c r="J10" s="252">
        <f>SUM(J11:J17)</f>
        <v>-138585</v>
      </c>
      <c r="L10" s="140" t="s">
        <v>371</v>
      </c>
      <c r="M10" s="268">
        <v>-78.177000000000007</v>
      </c>
      <c r="P10" s="140" t="str">
        <f t="shared" si="2"/>
        <v xml:space="preserve"> - ostatné</v>
      </c>
      <c r="Q10" s="4">
        <f t="shared" si="3"/>
        <v>-25.015999999999991</v>
      </c>
      <c r="S10" s="140" t="str">
        <f t="shared" si="0"/>
        <v xml:space="preserve"> - ostatné</v>
      </c>
      <c r="T10" s="4">
        <f t="shared" si="1"/>
        <v>-25.015999999999991</v>
      </c>
    </row>
    <row r="11" spans="1:20" x14ac:dyDescent="0.3">
      <c r="A11" s="270" t="s">
        <v>373</v>
      </c>
      <c r="B11" s="271">
        <v>683</v>
      </c>
      <c r="C11" s="272">
        <v>0.91</v>
      </c>
      <c r="E11" s="140" t="s">
        <v>374</v>
      </c>
      <c r="F11" s="268">
        <v>-127.416</v>
      </c>
      <c r="H11" s="575" t="s">
        <v>375</v>
      </c>
      <c r="I11" s="576"/>
      <c r="J11" s="273">
        <v>464</v>
      </c>
      <c r="L11" s="140" t="s">
        <v>1</v>
      </c>
      <c r="M11" s="268">
        <f>-127.416+102.4</f>
        <v>-25.015999999999991</v>
      </c>
      <c r="P11" s="265" t="str">
        <f t="shared" si="2"/>
        <v>Výpadok z predaja emisných kvót</v>
      </c>
      <c r="Q11" s="4">
        <f t="shared" si="3"/>
        <v>-61</v>
      </c>
      <c r="S11" s="265" t="str">
        <f t="shared" si="0"/>
        <v>Výpadok z predaja emisných kvót</v>
      </c>
      <c r="T11" s="4">
        <f t="shared" si="1"/>
        <v>-61</v>
      </c>
    </row>
    <row r="12" spans="1:20" x14ac:dyDescent="0.3">
      <c r="A12" s="262" t="s">
        <v>376</v>
      </c>
      <c r="B12" s="274">
        <v>308</v>
      </c>
      <c r="C12" s="264">
        <v>0.41</v>
      </c>
      <c r="E12" s="265" t="s">
        <v>377</v>
      </c>
      <c r="H12" s="575" t="s">
        <v>378</v>
      </c>
      <c r="I12" s="576"/>
      <c r="J12" s="273">
        <v>21425</v>
      </c>
      <c r="L12" s="265" t="s">
        <v>377</v>
      </c>
      <c r="M12" s="275">
        <f>B24</f>
        <v>-61</v>
      </c>
      <c r="P12" s="265" t="str">
        <f t="shared" si="2"/>
        <v>Výpadok z predaja digitálnej dividendy</v>
      </c>
      <c r="Q12" s="4">
        <f t="shared" si="3"/>
        <v>-87</v>
      </c>
      <c r="S12" s="265" t="str">
        <f t="shared" si="0"/>
        <v>Výpadok z predaja digitálnej dividendy</v>
      </c>
      <c r="T12" s="4">
        <f t="shared" si="1"/>
        <v>-87</v>
      </c>
    </row>
    <row r="13" spans="1:20" x14ac:dyDescent="0.3">
      <c r="A13" s="262" t="s">
        <v>379</v>
      </c>
      <c r="B13" s="274">
        <v>243</v>
      </c>
      <c r="C13" s="264">
        <v>0.32</v>
      </c>
      <c r="H13" s="575" t="s">
        <v>380</v>
      </c>
      <c r="I13" s="576"/>
      <c r="J13" s="273">
        <v>-126839</v>
      </c>
      <c r="L13" s="265" t="s">
        <v>381</v>
      </c>
      <c r="M13" s="275">
        <f>B22</f>
        <v>-87</v>
      </c>
      <c r="P13" s="265" t="str">
        <f t="shared" si="2"/>
        <v>Pokuta PMÚ - dopr. kartel</v>
      </c>
      <c r="Q13" s="4">
        <f t="shared" si="3"/>
        <v>45</v>
      </c>
      <c r="S13" s="265" t="str">
        <f t="shared" si="0"/>
        <v>Pokuta PMÚ - dopr. kartel</v>
      </c>
      <c r="T13" s="4">
        <f t="shared" si="1"/>
        <v>45</v>
      </c>
    </row>
    <row r="14" spans="1:20" x14ac:dyDescent="0.3">
      <c r="A14" s="262" t="s">
        <v>382</v>
      </c>
      <c r="B14" s="274">
        <v>81</v>
      </c>
      <c r="C14" s="264">
        <v>0.11</v>
      </c>
      <c r="H14" s="575" t="s">
        <v>383</v>
      </c>
      <c r="I14" s="576"/>
      <c r="J14" s="273">
        <v>1706</v>
      </c>
      <c r="L14" s="265" t="s">
        <v>384</v>
      </c>
      <c r="M14" s="275">
        <f>B18</f>
        <v>45</v>
      </c>
      <c r="P14" s="265" t="str">
        <f t="shared" si="2"/>
        <v>Ostatné</v>
      </c>
      <c r="Q14" s="4">
        <f t="shared" si="3"/>
        <v>6</v>
      </c>
      <c r="S14" s="265" t="str">
        <f t="shared" si="0"/>
        <v>Ostatné</v>
      </c>
      <c r="T14" s="4">
        <f t="shared" si="1"/>
        <v>6</v>
      </c>
    </row>
    <row r="15" spans="1:20" x14ac:dyDescent="0.3">
      <c r="A15" s="262" t="s">
        <v>385</v>
      </c>
      <c r="B15" s="274">
        <v>51</v>
      </c>
      <c r="C15" s="264">
        <v>7.0000000000000007E-2</v>
      </c>
      <c r="H15" s="575" t="s">
        <v>386</v>
      </c>
      <c r="I15" s="576"/>
      <c r="J15" s="273">
        <f>163880-250000</f>
        <v>-86120</v>
      </c>
      <c r="L15" s="265" t="s">
        <v>387</v>
      </c>
      <c r="M15" s="275">
        <f>B17+B23+B19+B26</f>
        <v>6</v>
      </c>
      <c r="P15" s="129" t="str">
        <f t="shared" si="2"/>
        <v>Korekcie k EÚ fondom (zníženie EU príjmov)</v>
      </c>
      <c r="Q15" s="248">
        <f t="shared" si="3"/>
        <v>-80.981999999999999</v>
      </c>
      <c r="S15" s="129" t="str">
        <f t="shared" si="0"/>
        <v>Korekcie k EÚ fondom (zníženie EU príjmov)</v>
      </c>
      <c r="T15" s="248">
        <f t="shared" si="1"/>
        <v>-80.981999999999999</v>
      </c>
    </row>
    <row r="16" spans="1:20" x14ac:dyDescent="0.3">
      <c r="A16" s="270" t="s">
        <v>388</v>
      </c>
      <c r="B16" s="276">
        <v>126</v>
      </c>
      <c r="C16" s="272">
        <v>0.17</v>
      </c>
      <c r="H16" s="575" t="s">
        <v>389</v>
      </c>
      <c r="I16" s="576"/>
      <c r="J16" s="273">
        <f>-63400+86120</f>
        <v>22720</v>
      </c>
      <c r="L16" s="129" t="s">
        <v>390</v>
      </c>
      <c r="M16" s="277">
        <f>J40/1000</f>
        <v>-80.981999999999999</v>
      </c>
      <c r="N16" s="267"/>
      <c r="P16" s="129" t="str">
        <f t="shared" ref="P16:Q18" si="4">L18</f>
        <v xml:space="preserve">Úspora výdavkov na spolufinancovanie a do rozpočtu EÚ </v>
      </c>
      <c r="Q16" s="248">
        <f t="shared" si="4"/>
        <v>234</v>
      </c>
      <c r="S16" s="129" t="str">
        <f t="shared" si="0"/>
        <v xml:space="preserve">Úspora výdavkov na spolufinancovanie a do rozpočtu EÚ </v>
      </c>
      <c r="T16" s="248">
        <f t="shared" si="1"/>
        <v>234</v>
      </c>
    </row>
    <row r="17" spans="1:21" x14ac:dyDescent="0.3">
      <c r="A17" s="262" t="s">
        <v>316</v>
      </c>
      <c r="B17" s="263">
        <v>60</v>
      </c>
      <c r="C17" s="264">
        <v>0.08</v>
      </c>
      <c r="E17" s="3" t="s">
        <v>391</v>
      </c>
      <c r="F17" s="3">
        <f>B17</f>
        <v>60</v>
      </c>
      <c r="H17" s="575" t="s">
        <v>392</v>
      </c>
      <c r="I17" s="576"/>
      <c r="J17" s="273">
        <v>28059</v>
      </c>
      <c r="M17" s="253">
        <f>M18+M19+M20+M21+M22+N24+M29+M23</f>
        <v>-154.96999999999997</v>
      </c>
      <c r="N17" s="278">
        <f>B29+B39+B44+B53+B11+B34+B35+B36+B37-M17</f>
        <v>-3.0000000000029559E-2</v>
      </c>
      <c r="O17" s="255" t="s">
        <v>352</v>
      </c>
      <c r="P17" s="129" t="str">
        <f t="shared" si="4"/>
        <v>Dlh zdravotníckych zariadení</v>
      </c>
      <c r="Q17" s="248">
        <f t="shared" si="4"/>
        <v>-60</v>
      </c>
      <c r="S17" s="129" t="str">
        <f t="shared" si="0"/>
        <v>Dlh zdravotníckych zariadení</v>
      </c>
      <c r="T17" s="248">
        <f t="shared" si="1"/>
        <v>-60</v>
      </c>
    </row>
    <row r="18" spans="1:21" x14ac:dyDescent="0.3">
      <c r="A18" s="262" t="s">
        <v>393</v>
      </c>
      <c r="B18" s="279">
        <v>45</v>
      </c>
      <c r="C18" s="264">
        <v>0.06</v>
      </c>
      <c r="E18" s="3" t="s">
        <v>384</v>
      </c>
      <c r="F18" s="3">
        <f>B18</f>
        <v>45</v>
      </c>
      <c r="H18" s="567" t="s">
        <v>394</v>
      </c>
      <c r="I18" s="568"/>
      <c r="J18" s="252">
        <v>20382</v>
      </c>
      <c r="L18" s="280" t="s">
        <v>395</v>
      </c>
      <c r="M18" s="281">
        <f>SUM(B34:B35)</f>
        <v>234</v>
      </c>
      <c r="P18" s="129" t="str">
        <f t="shared" si="4"/>
        <v>Šetrenie z dlhovej brzdy (viazanie 3%)</v>
      </c>
      <c r="Q18" s="248">
        <f t="shared" si="4"/>
        <v>304.875</v>
      </c>
      <c r="S18" s="129" t="str">
        <f t="shared" si="0"/>
        <v>Šetrenie z dlhovej brzdy (viazanie 3%)</v>
      </c>
      <c r="T18" s="248">
        <f t="shared" si="1"/>
        <v>304.875</v>
      </c>
    </row>
    <row r="19" spans="1:21" x14ac:dyDescent="0.3">
      <c r="A19" s="262" t="s">
        <v>396</v>
      </c>
      <c r="B19" s="282">
        <v>21</v>
      </c>
      <c r="C19" s="264">
        <v>0.03</v>
      </c>
      <c r="H19" s="567" t="s">
        <v>397</v>
      </c>
      <c r="I19" s="568"/>
      <c r="J19" s="252">
        <v>191394</v>
      </c>
      <c r="L19" s="283" t="s">
        <v>398</v>
      </c>
      <c r="M19" s="269">
        <f>J41/1000</f>
        <v>-60</v>
      </c>
      <c r="P19" s="267" t="str">
        <f>L22</f>
        <v>Nižšie transfery štátneho rozpočtu a ostatné</v>
      </c>
      <c r="Q19" s="248">
        <f>M22+M21</f>
        <v>21.244999999999997</v>
      </c>
      <c r="S19" s="267" t="str">
        <f t="shared" si="0"/>
        <v>Nižšie transfery štátneho rozpočtu a ostatné</v>
      </c>
      <c r="T19" s="248">
        <f t="shared" si="1"/>
        <v>21.244999999999997</v>
      </c>
    </row>
    <row r="20" spans="1:21" x14ac:dyDescent="0.3">
      <c r="A20" s="270" t="s">
        <v>399</v>
      </c>
      <c r="B20" s="276">
        <v>-786</v>
      </c>
      <c r="C20" s="272">
        <v>-1.05</v>
      </c>
      <c r="H20" s="567" t="s">
        <v>400</v>
      </c>
      <c r="I20" s="568"/>
      <c r="J20" s="252">
        <f>J21+J22</f>
        <v>64083</v>
      </c>
      <c r="L20" s="283" t="s">
        <v>401</v>
      </c>
      <c r="M20" s="269">
        <f>J29/1000</f>
        <v>304.875</v>
      </c>
      <c r="P20" s="129" t="str">
        <f t="shared" ref="P20:P30" si="5">L24</f>
        <v>Hospodárenie nových subjektov VS</v>
      </c>
      <c r="Q20" s="248">
        <f>N24</f>
        <v>-99.089999999999975</v>
      </c>
      <c r="S20" s="129" t="s">
        <v>494</v>
      </c>
      <c r="T20" s="248">
        <f>Q21+Q22+Q23+Q24+Q25</f>
        <v>-390.09</v>
      </c>
      <c r="U20">
        <v>-12</v>
      </c>
    </row>
    <row r="21" spans="1:21" x14ac:dyDescent="0.3">
      <c r="A21" s="262" t="s">
        <v>402</v>
      </c>
      <c r="B21" s="279">
        <v>-571</v>
      </c>
      <c r="C21" s="264">
        <v>-0.76</v>
      </c>
      <c r="H21" s="575" t="s">
        <v>403</v>
      </c>
      <c r="I21" s="576"/>
      <c r="J21" s="273">
        <f>64083-21500</f>
        <v>42583</v>
      </c>
      <c r="L21" s="283" t="s">
        <v>404</v>
      </c>
      <c r="M21" s="269">
        <v>-6</v>
      </c>
      <c r="O21" s="140"/>
      <c r="P21" s="285" t="str">
        <f t="shared" si="5"/>
        <v>Dopravné podniky miest (BA, BB, ZA, KE)</v>
      </c>
      <c r="Q21" s="4">
        <f>N25</f>
        <v>-155</v>
      </c>
      <c r="S21" s="285"/>
      <c r="T21" s="4"/>
    </row>
    <row r="22" spans="1:21" x14ac:dyDescent="0.3">
      <c r="A22" s="262" t="s">
        <v>405</v>
      </c>
      <c r="B22" s="279">
        <v>-87</v>
      </c>
      <c r="C22" s="264">
        <v>-0.12</v>
      </c>
      <c r="E22" s="3" t="s">
        <v>406</v>
      </c>
      <c r="F22" s="3">
        <f>B22</f>
        <v>-87</v>
      </c>
      <c r="H22" s="575" t="s">
        <v>407</v>
      </c>
      <c r="I22" s="576"/>
      <c r="J22" s="273">
        <v>21500</v>
      </c>
      <c r="L22" s="283" t="s">
        <v>493</v>
      </c>
      <c r="M22" s="268">
        <f>B53+B32+(D65+D66+D67+D68+D69+D70+D71+D74+D75)/1000</f>
        <v>27.244999999999997</v>
      </c>
      <c r="P22" s="285" t="str">
        <f t="shared" si="5"/>
        <v>Železnice SR</v>
      </c>
      <c r="Q22" s="4">
        <f>N26</f>
        <v>-5.5369999999999777</v>
      </c>
      <c r="S22" s="285"/>
      <c r="T22" s="4"/>
    </row>
    <row r="23" spans="1:21" x14ac:dyDescent="0.3">
      <c r="A23" s="262" t="s">
        <v>408</v>
      </c>
      <c r="B23" s="282">
        <v>-67</v>
      </c>
      <c r="C23" s="264">
        <v>-0.09</v>
      </c>
      <c r="H23" s="567" t="s">
        <v>409</v>
      </c>
      <c r="I23" s="568"/>
      <c r="J23" s="252">
        <v>137959</v>
      </c>
      <c r="L23" s="283" t="s">
        <v>489</v>
      </c>
      <c r="M23" s="284">
        <f>B33</f>
        <v>-265</v>
      </c>
      <c r="P23" s="285" t="str">
        <f t="shared" si="5"/>
        <v>Národná diaľničná spoločnosť, a. s.</v>
      </c>
      <c r="Q23" s="4">
        <f>N27</f>
        <v>44.447000000000003</v>
      </c>
      <c r="S23" s="285"/>
      <c r="T23" s="4"/>
    </row>
    <row r="24" spans="1:21" x14ac:dyDescent="0.3">
      <c r="A24" s="262" t="s">
        <v>410</v>
      </c>
      <c r="B24" s="279">
        <v>-61</v>
      </c>
      <c r="C24" s="264">
        <v>-0.08</v>
      </c>
      <c r="E24" s="3" t="s">
        <v>411</v>
      </c>
      <c r="F24" s="3">
        <f>B24</f>
        <v>-61</v>
      </c>
      <c r="H24" s="567" t="s">
        <v>412</v>
      </c>
      <c r="I24" s="568"/>
      <c r="J24" s="252">
        <f>SUM(J25:J29)</f>
        <v>250044</v>
      </c>
      <c r="L24" s="283" t="s">
        <v>413</v>
      </c>
      <c r="M24" s="286">
        <f>M25+M26+M27+M28</f>
        <v>1.8899999999999992</v>
      </c>
      <c r="N24" s="268">
        <f>N25+N26+N27+N28</f>
        <v>-99.089999999999975</v>
      </c>
      <c r="P24" s="285" t="str">
        <f t="shared" si="5"/>
        <v>Agentúra pre núdzové zásoby ropy a ropných výrobkov</v>
      </c>
      <c r="Q24" s="4">
        <f>N28</f>
        <v>17</v>
      </c>
      <c r="S24" s="285"/>
      <c r="T24" s="4"/>
    </row>
    <row r="25" spans="1:21" x14ac:dyDescent="0.3">
      <c r="A25" s="256" t="s">
        <v>414</v>
      </c>
      <c r="B25" s="257">
        <v>-89</v>
      </c>
      <c r="C25" s="251">
        <v>-0.12</v>
      </c>
      <c r="H25" s="575" t="s">
        <v>415</v>
      </c>
      <c r="I25" s="576"/>
      <c r="J25" s="273">
        <v>-44841</v>
      </c>
      <c r="L25" s="285" t="str">
        <f>H45</f>
        <v>Dopravné podniky miest (BA, BB, ZA, KE)</v>
      </c>
      <c r="M25" s="286">
        <f>J45/1000</f>
        <v>-32.170999999999999</v>
      </c>
      <c r="N25" s="268">
        <f>B14+B42</f>
        <v>-155</v>
      </c>
      <c r="O25" s="268"/>
      <c r="P25" s="287" t="str">
        <f t="shared" si="5"/>
        <v>Zhoršené hospodárenie ostatných subjektov</v>
      </c>
      <c r="Q25" s="248">
        <f t="shared" ref="Q25:Q30" si="6">M29</f>
        <v>-291</v>
      </c>
      <c r="S25" s="287"/>
      <c r="T25" s="248"/>
    </row>
    <row r="26" spans="1:21" x14ac:dyDescent="0.3">
      <c r="A26" s="262" t="s">
        <v>416</v>
      </c>
      <c r="B26" s="282">
        <v>-8</v>
      </c>
      <c r="C26" s="264">
        <v>-0.01</v>
      </c>
      <c r="H26" s="575" t="s">
        <v>417</v>
      </c>
      <c r="I26" s="576"/>
      <c r="J26" s="273">
        <f>277092-304875</f>
        <v>-27783</v>
      </c>
      <c r="L26" s="285" t="str">
        <f>H55</f>
        <v>Železnice SR</v>
      </c>
      <c r="M26" s="286">
        <f>J55/1000</f>
        <v>-6.96</v>
      </c>
      <c r="N26" s="268">
        <f>B12+B40+D72/1000</f>
        <v>-5.5369999999999777</v>
      </c>
      <c r="P26" s="285" t="str">
        <f t="shared" si="5"/>
        <v>Územná samospráva</v>
      </c>
      <c r="Q26" s="4">
        <f t="shared" si="6"/>
        <v>-25</v>
      </c>
      <c r="S26" s="285"/>
      <c r="T26" s="4"/>
    </row>
    <row r="27" spans="1:21" x14ac:dyDescent="0.3">
      <c r="A27" s="262" t="s">
        <v>418</v>
      </c>
      <c r="B27" s="279">
        <v>-81</v>
      </c>
      <c r="C27" s="264">
        <v>-0.11</v>
      </c>
      <c r="E27" s="3" t="s">
        <v>419</v>
      </c>
      <c r="F27" s="3">
        <f>B27</f>
        <v>-81</v>
      </c>
      <c r="H27" s="575" t="s">
        <v>420</v>
      </c>
      <c r="I27" s="576"/>
      <c r="J27" s="273">
        <v>30349</v>
      </c>
      <c r="L27" s="285" t="str">
        <f>H57</f>
        <v>Národná diaľničná spoločnosť, a. s.</v>
      </c>
      <c r="M27" s="286">
        <f>J57/1000</f>
        <v>37.177</v>
      </c>
      <c r="N27" s="268">
        <f>B13+B41+D73/1000</f>
        <v>44.447000000000003</v>
      </c>
      <c r="P27" s="285" t="str">
        <f t="shared" si="5"/>
        <v>Verejné zdravotné poistenie</v>
      </c>
      <c r="Q27" s="4">
        <f t="shared" si="6"/>
        <v>-117</v>
      </c>
      <c r="S27" s="285"/>
      <c r="T27" s="4"/>
    </row>
    <row r="28" spans="1:21" x14ac:dyDescent="0.3">
      <c r="A28" s="249" t="s">
        <v>421</v>
      </c>
      <c r="B28" s="250">
        <v>-838</v>
      </c>
      <c r="C28" s="251">
        <v>-1.1200000000000001</v>
      </c>
      <c r="H28" s="575" t="s">
        <v>422</v>
      </c>
      <c r="I28" s="576"/>
      <c r="J28" s="273">
        <f>-137173+124617</f>
        <v>-12556</v>
      </c>
      <c r="L28" s="285" t="str">
        <f>H58</f>
        <v>Agentúra pre núdzové zásoby ropy a ropných výrobkov</v>
      </c>
      <c r="M28" s="286">
        <f>J58/1000</f>
        <v>3.8439999999999999</v>
      </c>
      <c r="N28" s="268">
        <f>B15+B43</f>
        <v>17</v>
      </c>
      <c r="P28" s="285" t="str">
        <f t="shared" si="5"/>
        <v>Verejné vysoké školy</v>
      </c>
      <c r="Q28" s="4">
        <f t="shared" si="6"/>
        <v>-51</v>
      </c>
      <c r="S28" s="285"/>
      <c r="T28" s="4"/>
    </row>
    <row r="29" spans="1:21" x14ac:dyDescent="0.3">
      <c r="A29" s="256" t="s">
        <v>423</v>
      </c>
      <c r="B29" s="257">
        <v>705</v>
      </c>
      <c r="C29" s="251">
        <v>0.94</v>
      </c>
      <c r="H29" s="575" t="s">
        <v>424</v>
      </c>
      <c r="I29" s="576"/>
      <c r="J29" s="273">
        <v>304875</v>
      </c>
      <c r="L29" s="283" t="s">
        <v>425</v>
      </c>
      <c r="M29" s="268">
        <f>B44</f>
        <v>-291</v>
      </c>
      <c r="N29" s="288"/>
      <c r="P29" s="285" t="str">
        <f t="shared" si="5"/>
        <v>Ostatné</v>
      </c>
      <c r="Q29" s="4">
        <f t="shared" si="6"/>
        <v>-98</v>
      </c>
      <c r="S29" s="285"/>
      <c r="T29" s="4"/>
    </row>
    <row r="30" spans="1:21" x14ac:dyDescent="0.3">
      <c r="A30" s="262" t="s">
        <v>426</v>
      </c>
      <c r="B30" s="274">
        <v>564</v>
      </c>
      <c r="C30" s="264">
        <v>0.75</v>
      </c>
      <c r="H30" s="567" t="s">
        <v>427</v>
      </c>
      <c r="I30" s="568"/>
      <c r="J30" s="252">
        <v>-7489</v>
      </c>
      <c r="L30" s="285" t="s">
        <v>487</v>
      </c>
      <c r="M30" s="268">
        <f>B45</f>
        <v>-25</v>
      </c>
      <c r="P30" s="259" t="str">
        <f t="shared" si="5"/>
        <v>Očakávaný schodok VS (ESA2010)</v>
      </c>
      <c r="Q30" s="261">
        <f t="shared" si="6"/>
        <v>-2199.2640000000001</v>
      </c>
      <c r="S30" s="259" t="str">
        <f t="shared" si="0"/>
        <v>Očakávaný schodok VS (ESA2010)</v>
      </c>
      <c r="T30" s="261">
        <f t="shared" si="1"/>
        <v>-2199.2640000000001</v>
      </c>
    </row>
    <row r="31" spans="1:21" x14ac:dyDescent="0.3">
      <c r="A31" s="262" t="s">
        <v>428</v>
      </c>
      <c r="B31" s="279">
        <v>305</v>
      </c>
      <c r="C31" s="264">
        <v>0.41</v>
      </c>
      <c r="E31" s="3" t="s">
        <v>429</v>
      </c>
      <c r="F31" s="3">
        <f>B31</f>
        <v>305</v>
      </c>
      <c r="H31" s="567" t="s">
        <v>430</v>
      </c>
      <c r="I31" s="568"/>
      <c r="J31" s="252">
        <v>-30344</v>
      </c>
      <c r="L31" s="285" t="s">
        <v>431</v>
      </c>
      <c r="M31" s="268">
        <f>B47</f>
        <v>-117</v>
      </c>
      <c r="P31" s="3" t="s">
        <v>490</v>
      </c>
      <c r="Q31" s="4">
        <f>-M6</f>
        <v>265</v>
      </c>
      <c r="S31" s="3" t="str">
        <f t="shared" si="0"/>
        <v>p.m. vplyv ESA2010</v>
      </c>
      <c r="T31" s="4">
        <f t="shared" si="1"/>
        <v>265</v>
      </c>
    </row>
    <row r="32" spans="1:21" x14ac:dyDescent="0.3">
      <c r="A32" s="262" t="s">
        <v>432</v>
      </c>
      <c r="B32" s="274">
        <v>101</v>
      </c>
      <c r="C32" s="264">
        <v>0.13</v>
      </c>
      <c r="H32" s="567" t="s">
        <v>433</v>
      </c>
      <c r="I32" s="568"/>
      <c r="J32" s="252">
        <v>0</v>
      </c>
      <c r="L32" s="285" t="s">
        <v>434</v>
      </c>
      <c r="M32" s="289">
        <f>B49</f>
        <v>-51</v>
      </c>
    </row>
    <row r="33" spans="1:17" x14ac:dyDescent="0.3">
      <c r="A33" s="262" t="s">
        <v>435</v>
      </c>
      <c r="B33" s="263">
        <v>-265</v>
      </c>
      <c r="C33" s="264">
        <v>-0.35</v>
      </c>
      <c r="E33" s="290" t="s">
        <v>436</v>
      </c>
      <c r="F33" s="3">
        <f>B33</f>
        <v>-265</v>
      </c>
      <c r="H33" s="567" t="s">
        <v>437</v>
      </c>
      <c r="I33" s="568"/>
      <c r="J33" s="252">
        <v>-1000</v>
      </c>
      <c r="L33" s="285" t="s">
        <v>387</v>
      </c>
      <c r="M33" s="268">
        <f>M29-M30-M31-M32</f>
        <v>-98</v>
      </c>
      <c r="P33" s="3" t="s">
        <v>492</v>
      </c>
    </row>
    <row r="34" spans="1:17" x14ac:dyDescent="0.3">
      <c r="A34" s="291" t="s">
        <v>438</v>
      </c>
      <c r="B34" s="292">
        <v>191</v>
      </c>
      <c r="C34" s="251">
        <v>0.25</v>
      </c>
      <c r="E34" s="3" t="s">
        <v>439</v>
      </c>
      <c r="F34" s="3">
        <f>B34</f>
        <v>191</v>
      </c>
      <c r="H34" s="567" t="s">
        <v>440</v>
      </c>
      <c r="I34" s="568"/>
      <c r="J34" s="252">
        <v>1334</v>
      </c>
      <c r="L34" s="293" t="s">
        <v>441</v>
      </c>
      <c r="M34" s="294">
        <f>M2+M3</f>
        <v>-2199.2640000000001</v>
      </c>
      <c r="N34" s="295">
        <v>-2199.1619999999998</v>
      </c>
      <c r="P34" s="3" t="s">
        <v>488</v>
      </c>
      <c r="Q34" s="312">
        <v>263.61399999999998</v>
      </c>
    </row>
    <row r="35" spans="1:17" x14ac:dyDescent="0.3">
      <c r="A35" s="291" t="s">
        <v>400</v>
      </c>
      <c r="B35" s="292">
        <v>43</v>
      </c>
      <c r="C35" s="251">
        <v>0.06</v>
      </c>
      <c r="E35" s="3" t="str">
        <f>A35</f>
        <v>Odvod do rozpočtu EÚ</v>
      </c>
      <c r="F35" s="3">
        <f>B35</f>
        <v>43</v>
      </c>
      <c r="H35" s="567" t="s">
        <v>442</v>
      </c>
      <c r="I35" s="568"/>
      <c r="J35" s="252">
        <v>-3421</v>
      </c>
      <c r="P35" s="3" t="s">
        <v>491</v>
      </c>
      <c r="Q35" s="312">
        <v>1.2284701840840349</v>
      </c>
    </row>
    <row r="36" spans="1:17" x14ac:dyDescent="0.3">
      <c r="A36" s="291" t="s">
        <v>443</v>
      </c>
      <c r="B36" s="292">
        <v>-6</v>
      </c>
      <c r="C36" s="251">
        <v>-0.01</v>
      </c>
      <c r="E36" s="3" t="str">
        <f>A36</f>
        <v>Úrokové náklady verejnej správy</v>
      </c>
      <c r="F36" s="3">
        <f>B36</f>
        <v>-6</v>
      </c>
      <c r="H36" s="567" t="s">
        <v>444</v>
      </c>
      <c r="I36" s="568"/>
      <c r="J36" s="252">
        <v>-2930</v>
      </c>
      <c r="Q36" s="4">
        <f>Q34+Q35</f>
        <v>264.84247018408399</v>
      </c>
    </row>
    <row r="37" spans="1:17" x14ac:dyDescent="0.3">
      <c r="A37" s="291" t="s">
        <v>398</v>
      </c>
      <c r="B37" s="292">
        <v>-60</v>
      </c>
      <c r="C37" s="251">
        <v>-0.08</v>
      </c>
      <c r="E37" s="3" t="str">
        <f>A37</f>
        <v>Dlh zdravotníckych zariadení</v>
      </c>
      <c r="F37" s="3">
        <f>B37</f>
        <v>-60</v>
      </c>
      <c r="H37" s="567" t="s">
        <v>445</v>
      </c>
      <c r="I37" s="568"/>
      <c r="J37" s="252">
        <v>-21500</v>
      </c>
    </row>
    <row r="38" spans="1:17" x14ac:dyDescent="0.3">
      <c r="A38" s="256" t="s">
        <v>446</v>
      </c>
      <c r="B38" s="296">
        <v>-1686</v>
      </c>
      <c r="C38" s="251">
        <v>-2.2400000000000002</v>
      </c>
      <c r="H38" s="567" t="s">
        <v>447</v>
      </c>
      <c r="I38" s="568"/>
      <c r="J38" s="252">
        <v>-78177</v>
      </c>
    </row>
    <row r="39" spans="1:17" x14ac:dyDescent="0.3">
      <c r="A39" s="270" t="s">
        <v>448</v>
      </c>
      <c r="B39" s="297">
        <v>-1395</v>
      </c>
      <c r="C39" s="272">
        <v>-1.86</v>
      </c>
      <c r="H39" s="567" t="s">
        <v>449</v>
      </c>
      <c r="I39" s="568"/>
      <c r="J39" s="252">
        <v>-34473</v>
      </c>
    </row>
    <row r="40" spans="1:17" x14ac:dyDescent="0.3">
      <c r="A40" s="262" t="s">
        <v>376</v>
      </c>
      <c r="B40" s="274">
        <v>-660</v>
      </c>
      <c r="C40" s="264">
        <v>-0.88</v>
      </c>
      <c r="H40" s="567" t="s">
        <v>450</v>
      </c>
      <c r="I40" s="568"/>
      <c r="J40" s="252">
        <v>-80982</v>
      </c>
    </row>
    <row r="41" spans="1:17" x14ac:dyDescent="0.3">
      <c r="A41" s="262" t="s">
        <v>379</v>
      </c>
      <c r="B41" s="274">
        <v>-465</v>
      </c>
      <c r="C41" s="264">
        <v>-0.62</v>
      </c>
      <c r="H41" s="567" t="s">
        <v>451</v>
      </c>
      <c r="I41" s="568"/>
      <c r="J41" s="252">
        <v>-60000</v>
      </c>
    </row>
    <row r="42" spans="1:17" x14ac:dyDescent="0.3">
      <c r="A42" s="262" t="s">
        <v>382</v>
      </c>
      <c r="B42" s="274">
        <v>-236</v>
      </c>
      <c r="C42" s="264">
        <v>-0.31</v>
      </c>
      <c r="H42" s="567" t="s">
        <v>452</v>
      </c>
      <c r="I42" s="568"/>
      <c r="J42" s="252">
        <v>-179009</v>
      </c>
    </row>
    <row r="43" spans="1:17" x14ac:dyDescent="0.3">
      <c r="A43" s="262" t="s">
        <v>385</v>
      </c>
      <c r="B43" s="274">
        <v>-34</v>
      </c>
      <c r="C43" s="264">
        <v>-0.05</v>
      </c>
      <c r="H43" s="569" t="s">
        <v>453</v>
      </c>
      <c r="I43" s="570"/>
      <c r="J43" s="298">
        <f>J3+J4+J5+J6+J8+J7+J9+J10+J18+J19+J20+J23+J24+J30+J31+J32+J33+J34+J35+J36+J37+J38+J39+J40+J41+J42</f>
        <v>272038</v>
      </c>
    </row>
    <row r="44" spans="1:17" x14ac:dyDescent="0.3">
      <c r="A44" s="299" t="s">
        <v>446</v>
      </c>
      <c r="B44" s="276">
        <v>-291</v>
      </c>
      <c r="C44" s="272">
        <v>-0.39</v>
      </c>
      <c r="H44" s="567" t="s">
        <v>454</v>
      </c>
      <c r="I44" s="568"/>
      <c r="J44" s="252">
        <v>-81050</v>
      </c>
      <c r="L44" s="2">
        <f>D65</f>
        <v>38392</v>
      </c>
    </row>
    <row r="45" spans="1:17" x14ac:dyDescent="0.3">
      <c r="A45" s="262" t="s">
        <v>317</v>
      </c>
      <c r="B45" s="279">
        <v>-25</v>
      </c>
      <c r="C45" s="264">
        <v>-0.03</v>
      </c>
      <c r="H45" s="567" t="s">
        <v>455</v>
      </c>
      <c r="I45" s="568"/>
      <c r="J45" s="252">
        <v>-32171</v>
      </c>
    </row>
    <row r="46" spans="1:17" x14ac:dyDescent="0.3">
      <c r="A46" s="262" t="s">
        <v>456</v>
      </c>
      <c r="B46" s="279">
        <v>-3</v>
      </c>
      <c r="C46" s="264">
        <v>0</v>
      </c>
      <c r="H46" s="567" t="s">
        <v>457</v>
      </c>
      <c r="I46" s="568"/>
      <c r="J46" s="252">
        <v>-32903</v>
      </c>
      <c r="L46" s="2">
        <f>D66</f>
        <v>3123</v>
      </c>
    </row>
    <row r="47" spans="1:17" x14ac:dyDescent="0.3">
      <c r="A47" s="262" t="s">
        <v>318</v>
      </c>
      <c r="B47" s="279">
        <v>-117</v>
      </c>
      <c r="C47" s="264">
        <v>-0.16</v>
      </c>
      <c r="H47" s="574" t="s">
        <v>458</v>
      </c>
      <c r="I47" s="568"/>
      <c r="J47" s="252">
        <v>-215719</v>
      </c>
      <c r="L47" s="300">
        <v>-14665</v>
      </c>
      <c r="M47" t="s">
        <v>459</v>
      </c>
    </row>
    <row r="48" spans="1:17" x14ac:dyDescent="0.3">
      <c r="A48" s="262" t="s">
        <v>460</v>
      </c>
      <c r="B48" s="279">
        <v>-15</v>
      </c>
      <c r="C48" s="264">
        <v>-0.02</v>
      </c>
      <c r="H48" s="567" t="s">
        <v>461</v>
      </c>
      <c r="I48" s="568"/>
      <c r="J48" s="252">
        <v>-20462</v>
      </c>
      <c r="L48" s="4">
        <f>D67</f>
        <v>-137959</v>
      </c>
    </row>
    <row r="49" spans="1:13" x14ac:dyDescent="0.3">
      <c r="A49" s="262" t="s">
        <v>462</v>
      </c>
      <c r="B49" s="279">
        <v>-51</v>
      </c>
      <c r="C49" s="264">
        <v>-7.0000000000000007E-2</v>
      </c>
      <c r="H49" s="567" t="s">
        <v>431</v>
      </c>
      <c r="I49" s="568"/>
      <c r="J49" s="252">
        <v>-78925</v>
      </c>
      <c r="L49" s="3">
        <f>D68</f>
        <v>-15</v>
      </c>
    </row>
    <row r="50" spans="1:13" x14ac:dyDescent="0.3">
      <c r="A50" s="262" t="s">
        <v>463</v>
      </c>
      <c r="B50" s="279">
        <v>-16</v>
      </c>
      <c r="C50" s="264">
        <v>-0.02</v>
      </c>
      <c r="H50" s="567" t="s">
        <v>464</v>
      </c>
      <c r="I50" s="568"/>
      <c r="J50" s="252">
        <v>-29074</v>
      </c>
      <c r="L50" s="301">
        <v>-22706</v>
      </c>
      <c r="M50" t="s">
        <v>465</v>
      </c>
    </row>
    <row r="51" spans="1:13" x14ac:dyDescent="0.3">
      <c r="A51" s="262" t="s">
        <v>466</v>
      </c>
      <c r="B51" s="279">
        <v>-5</v>
      </c>
      <c r="C51" s="264">
        <v>-0.01</v>
      </c>
      <c r="H51" s="574" t="s">
        <v>467</v>
      </c>
      <c r="I51" s="568"/>
      <c r="J51" s="252">
        <v>-6681</v>
      </c>
    </row>
    <row r="52" spans="1:13" x14ac:dyDescent="0.3">
      <c r="A52" s="262" t="s">
        <v>319</v>
      </c>
      <c r="B52" s="279">
        <v>-59</v>
      </c>
      <c r="C52" s="264">
        <v>-0.08</v>
      </c>
      <c r="H52" s="567" t="s">
        <v>468</v>
      </c>
      <c r="I52" s="568"/>
      <c r="J52" s="252">
        <v>-14421</v>
      </c>
      <c r="L52" s="2">
        <f>D69</f>
        <v>-5501</v>
      </c>
    </row>
    <row r="53" spans="1:13" ht="17.25" thickBot="1" x14ac:dyDescent="0.35">
      <c r="A53" s="291" t="s">
        <v>469</v>
      </c>
      <c r="B53" s="250">
        <v>-25</v>
      </c>
      <c r="C53" s="251">
        <v>-0.03</v>
      </c>
      <c r="H53" s="567" t="s">
        <v>470</v>
      </c>
      <c r="I53" s="568"/>
      <c r="J53" s="252">
        <v>-18251</v>
      </c>
      <c r="L53">
        <f>D71</f>
        <v>163</v>
      </c>
    </row>
    <row r="54" spans="1:13" ht="17.25" thickBot="1" x14ac:dyDescent="0.35">
      <c r="A54" s="302" t="s">
        <v>471</v>
      </c>
      <c r="B54" s="303">
        <v>-2199</v>
      </c>
      <c r="C54" s="304">
        <v>-2.93</v>
      </c>
      <c r="H54" s="567" t="s">
        <v>472</v>
      </c>
      <c r="I54" s="568"/>
      <c r="J54" s="252">
        <v>564</v>
      </c>
    </row>
    <row r="55" spans="1:13" x14ac:dyDescent="0.3">
      <c r="A55" s="573" t="s">
        <v>320</v>
      </c>
      <c r="B55" s="573"/>
      <c r="C55" s="573"/>
      <c r="H55" s="567" t="s">
        <v>473</v>
      </c>
      <c r="I55" s="568"/>
      <c r="J55" s="252">
        <v>-6960</v>
      </c>
    </row>
    <row r="56" spans="1:13" x14ac:dyDescent="0.3">
      <c r="H56" s="567" t="s">
        <v>434</v>
      </c>
      <c r="I56" s="568"/>
      <c r="J56" s="252">
        <v>24769</v>
      </c>
      <c r="L56" s="2">
        <f>D70</f>
        <v>29784</v>
      </c>
    </row>
    <row r="57" spans="1:13" x14ac:dyDescent="0.3">
      <c r="H57" s="567" t="s">
        <v>474</v>
      </c>
      <c r="I57" s="568"/>
      <c r="J57" s="252">
        <v>37177</v>
      </c>
    </row>
    <row r="58" spans="1:13" x14ac:dyDescent="0.3">
      <c r="H58" s="567" t="s">
        <v>475</v>
      </c>
      <c r="I58" s="568"/>
      <c r="J58" s="252">
        <v>3844</v>
      </c>
    </row>
    <row r="59" spans="1:13" x14ac:dyDescent="0.3">
      <c r="H59" s="567" t="s">
        <v>476</v>
      </c>
      <c r="I59" s="568"/>
      <c r="J59" s="252">
        <v>-543</v>
      </c>
      <c r="L59" s="2">
        <f>D75</f>
        <v>-25780</v>
      </c>
    </row>
    <row r="60" spans="1:13" x14ac:dyDescent="0.3">
      <c r="H60" s="569" t="s">
        <v>477</v>
      </c>
      <c r="I60" s="570"/>
      <c r="J60" s="298">
        <f>SUM(J44:J59)</f>
        <v>-470806</v>
      </c>
    </row>
    <row r="61" spans="1:13" x14ac:dyDescent="0.3">
      <c r="H61" s="571" t="s">
        <v>478</v>
      </c>
      <c r="I61" s="572"/>
      <c r="J61" s="238">
        <v>-2199162</v>
      </c>
    </row>
    <row r="63" spans="1:13" ht="17.25" thickBot="1" x14ac:dyDescent="0.35"/>
    <row r="64" spans="1:13" ht="17.25" thickBot="1" x14ac:dyDescent="0.35">
      <c r="A64" s="305" t="s">
        <v>479</v>
      </c>
      <c r="B64" s="306" t="s">
        <v>480</v>
      </c>
      <c r="C64" s="306" t="s">
        <v>481</v>
      </c>
      <c r="D64" s="306" t="s">
        <v>482</v>
      </c>
    </row>
    <row r="65" spans="1:4" ht="17.25" thickBot="1" x14ac:dyDescent="0.35">
      <c r="A65" s="307" t="s">
        <v>454</v>
      </c>
      <c r="B65" s="308">
        <v>36780</v>
      </c>
      <c r="C65" s="308">
        <v>1612</v>
      </c>
      <c r="D65" s="308">
        <v>38392</v>
      </c>
    </row>
    <row r="66" spans="1:4" ht="17.25" thickBot="1" x14ac:dyDescent="0.35">
      <c r="A66" s="307" t="s">
        <v>457</v>
      </c>
      <c r="B66" s="309">
        <v>-720</v>
      </c>
      <c r="C66" s="308">
        <v>3843</v>
      </c>
      <c r="D66" s="308">
        <v>3123</v>
      </c>
    </row>
    <row r="67" spans="1:4" ht="17.25" thickBot="1" x14ac:dyDescent="0.35">
      <c r="A67" s="307" t="s">
        <v>461</v>
      </c>
      <c r="B67" s="308">
        <v>-137959</v>
      </c>
      <c r="C67" s="309">
        <v>0</v>
      </c>
      <c r="D67" s="308">
        <v>-137959</v>
      </c>
    </row>
    <row r="68" spans="1:4" ht="17.25" thickBot="1" x14ac:dyDescent="0.35">
      <c r="A68" s="307" t="s">
        <v>431</v>
      </c>
      <c r="B68" s="309">
        <v>-15</v>
      </c>
      <c r="C68" s="309">
        <v>0</v>
      </c>
      <c r="D68" s="309">
        <v>-15</v>
      </c>
    </row>
    <row r="69" spans="1:4" ht="17.25" thickBot="1" x14ac:dyDescent="0.35">
      <c r="A69" s="307" t="s">
        <v>468</v>
      </c>
      <c r="B69" s="308">
        <v>-5501</v>
      </c>
      <c r="C69" s="309">
        <v>0</v>
      </c>
      <c r="D69" s="308">
        <v>-5501</v>
      </c>
    </row>
    <row r="70" spans="1:4" ht="17.25" thickBot="1" x14ac:dyDescent="0.35">
      <c r="A70" s="307" t="s">
        <v>434</v>
      </c>
      <c r="B70" s="308">
        <v>29542</v>
      </c>
      <c r="C70" s="309">
        <v>242</v>
      </c>
      <c r="D70" s="308">
        <v>29784</v>
      </c>
    </row>
    <row r="71" spans="1:4" ht="17.25" thickBot="1" x14ac:dyDescent="0.35">
      <c r="A71" s="307" t="s">
        <v>470</v>
      </c>
      <c r="B71" s="309">
        <v>163</v>
      </c>
      <c r="C71" s="309">
        <v>0</v>
      </c>
      <c r="D71" s="309">
        <v>163</v>
      </c>
    </row>
    <row r="72" spans="1:4" ht="17.25" thickBot="1" x14ac:dyDescent="0.35">
      <c r="A72" s="307" t="s">
        <v>473</v>
      </c>
      <c r="B72" s="308">
        <v>272500</v>
      </c>
      <c r="C72" s="308">
        <v>73963</v>
      </c>
      <c r="D72" s="308">
        <v>346463</v>
      </c>
    </row>
    <row r="73" spans="1:4" ht="17.25" thickBot="1" x14ac:dyDescent="0.35">
      <c r="A73" s="307" t="s">
        <v>474</v>
      </c>
      <c r="B73" s="308">
        <v>29000</v>
      </c>
      <c r="C73" s="308">
        <v>237447</v>
      </c>
      <c r="D73" s="308">
        <v>266447</v>
      </c>
    </row>
    <row r="74" spans="1:4" ht="17.25" thickBot="1" x14ac:dyDescent="0.35">
      <c r="A74" s="307" t="s">
        <v>483</v>
      </c>
      <c r="B74" s="308">
        <v>47033</v>
      </c>
      <c r="C74" s="308">
        <v>2005</v>
      </c>
      <c r="D74" s="308">
        <v>49038</v>
      </c>
    </row>
    <row r="75" spans="1:4" ht="17.25" thickBot="1" x14ac:dyDescent="0.35">
      <c r="A75" s="307" t="s">
        <v>484</v>
      </c>
      <c r="B75" s="308">
        <v>-25780</v>
      </c>
      <c r="C75" s="309">
        <v>0</v>
      </c>
      <c r="D75" s="308">
        <v>-25780</v>
      </c>
    </row>
    <row r="76" spans="1:4" ht="17.25" thickBot="1" x14ac:dyDescent="0.35">
      <c r="A76" s="310" t="s">
        <v>485</v>
      </c>
      <c r="B76" s="311">
        <v>245043</v>
      </c>
      <c r="C76" s="311">
        <v>319112</v>
      </c>
      <c r="D76" s="311">
        <v>564155</v>
      </c>
    </row>
    <row r="77" spans="1:4" ht="17.25" thickBot="1" x14ac:dyDescent="0.35"/>
    <row r="78" spans="1:4" ht="17.25" thickBot="1" x14ac:dyDescent="0.35">
      <c r="B78" s="306" t="s">
        <v>480</v>
      </c>
      <c r="C78" s="306" t="s">
        <v>481</v>
      </c>
      <c r="D78" s="306" t="s">
        <v>482</v>
      </c>
    </row>
    <row r="79" spans="1:4" ht="17.25" thickBot="1" x14ac:dyDescent="0.35">
      <c r="A79" s="313" t="s">
        <v>486</v>
      </c>
      <c r="B79" s="308">
        <v>84348</v>
      </c>
      <c r="C79" s="308">
        <v>48905</v>
      </c>
      <c r="D79" s="308">
        <f>B79+C79</f>
        <v>133253</v>
      </c>
    </row>
  </sheetData>
  <mergeCells count="64">
    <mergeCell ref="H10:I10"/>
    <mergeCell ref="B1:B2"/>
    <mergeCell ref="C1:C2"/>
    <mergeCell ref="H1:J1"/>
    <mergeCell ref="H2:I2"/>
    <mergeCell ref="H3:I3"/>
    <mergeCell ref="H4:I4"/>
    <mergeCell ref="H5:I5"/>
    <mergeCell ref="H6:I6"/>
    <mergeCell ref="H7:I7"/>
    <mergeCell ref="H8:I8"/>
    <mergeCell ref="H9:I9"/>
    <mergeCell ref="H22:I22"/>
    <mergeCell ref="H11:I11"/>
    <mergeCell ref="H12:I12"/>
    <mergeCell ref="H13:I13"/>
    <mergeCell ref="H14:I14"/>
    <mergeCell ref="H15:I15"/>
    <mergeCell ref="H16:I16"/>
    <mergeCell ref="H17:I17"/>
    <mergeCell ref="H18:I18"/>
    <mergeCell ref="H19:I19"/>
    <mergeCell ref="H20:I20"/>
    <mergeCell ref="H21:I21"/>
    <mergeCell ref="H34:I34"/>
    <mergeCell ref="H23:I23"/>
    <mergeCell ref="H24:I24"/>
    <mergeCell ref="H25:I25"/>
    <mergeCell ref="H26:I26"/>
    <mergeCell ref="H27:I27"/>
    <mergeCell ref="H28:I28"/>
    <mergeCell ref="H29:I29"/>
    <mergeCell ref="H30:I30"/>
    <mergeCell ref="H31:I31"/>
    <mergeCell ref="H32:I32"/>
    <mergeCell ref="H33:I33"/>
    <mergeCell ref="H46:I46"/>
    <mergeCell ref="H35:I35"/>
    <mergeCell ref="H36:I36"/>
    <mergeCell ref="H37:I37"/>
    <mergeCell ref="H38:I38"/>
    <mergeCell ref="H39:I39"/>
    <mergeCell ref="H40:I40"/>
    <mergeCell ref="H41:I41"/>
    <mergeCell ref="H42:I42"/>
    <mergeCell ref="H43:I43"/>
    <mergeCell ref="H44:I44"/>
    <mergeCell ref="H45:I45"/>
    <mergeCell ref="A55:C55"/>
    <mergeCell ref="H55:I55"/>
    <mergeCell ref="H56:I56"/>
    <mergeCell ref="H57:I57"/>
    <mergeCell ref="H47:I47"/>
    <mergeCell ref="H48:I48"/>
    <mergeCell ref="H49:I49"/>
    <mergeCell ref="H50:I50"/>
    <mergeCell ref="H51:I51"/>
    <mergeCell ref="H52:I52"/>
    <mergeCell ref="H58:I58"/>
    <mergeCell ref="H59:I59"/>
    <mergeCell ref="H60:I60"/>
    <mergeCell ref="H61:I61"/>
    <mergeCell ref="H53:I53"/>
    <mergeCell ref="H54:I54"/>
  </mergeCells>
  <pageMargins left="0.7" right="0.7" top="0.75" bottom="0.75" header="0.3" footer="0.3"/>
  <pageSetup paperSize="9" scale="71" orientation="portrait" r:id="rId1"/>
  <rowBreaks count="1" manualBreakCount="1">
    <brk id="33" max="16383" man="1"/>
  </rowBreaks>
  <colBreaks count="2" manualBreakCount="2">
    <brk id="4" max="32" man="1"/>
    <brk id="15" max="32" man="1"/>
  </col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0"/>
  <dimension ref="A1:XFD42"/>
  <sheetViews>
    <sheetView showGridLines="0" zoomScaleNormal="100" workbookViewId="0">
      <selection activeCell="C18" sqref="C18"/>
    </sheetView>
  </sheetViews>
  <sheetFormatPr defaultRowHeight="16.5" x14ac:dyDescent="0.3"/>
  <cols>
    <col min="1" max="1" width="9.140625" style="328"/>
    <col min="2" max="2" width="35.7109375" style="328" customWidth="1"/>
    <col min="3" max="3" width="12.28515625" style="328" customWidth="1"/>
    <col min="4" max="4" width="9.140625" style="328"/>
    <col min="5" max="5" width="9.28515625" style="328" bestFit="1" customWidth="1"/>
    <col min="6" max="6" width="7.7109375" style="328" customWidth="1"/>
    <col min="7" max="7" width="12.85546875" style="328" customWidth="1"/>
    <col min="8" max="8" width="9.140625" style="328"/>
    <col min="9" max="9" width="11.42578125" style="328" bestFit="1" customWidth="1"/>
    <col min="10" max="16384" width="9.140625" style="328"/>
  </cols>
  <sheetData>
    <row r="1" spans="1:16384" x14ac:dyDescent="0.3">
      <c r="A1" s="345"/>
    </row>
    <row r="3" spans="1:16384" s="332" customFormat="1" ht="17.25" customHeight="1" thickBot="1" x14ac:dyDescent="0.3">
      <c r="B3" s="343" t="s">
        <v>507</v>
      </c>
      <c r="C3" s="343"/>
      <c r="D3" s="343"/>
      <c r="E3" s="343"/>
      <c r="F3" s="343"/>
      <c r="G3" s="343"/>
      <c r="H3" s="513"/>
      <c r="I3" s="342"/>
      <c r="J3" s="613"/>
      <c r="K3" s="613"/>
      <c r="L3" s="613"/>
      <c r="M3" s="613"/>
      <c r="N3" s="613"/>
      <c r="O3" s="613"/>
      <c r="P3" s="613"/>
      <c r="Q3" s="613"/>
      <c r="R3" s="613"/>
      <c r="S3" s="613"/>
      <c r="T3" s="613"/>
      <c r="U3" s="613"/>
      <c r="V3" s="613"/>
      <c r="W3" s="613"/>
      <c r="X3" s="613"/>
      <c r="Y3" s="613"/>
      <c r="Z3" s="613"/>
      <c r="AA3" s="613"/>
      <c r="AB3" s="613"/>
      <c r="AC3" s="613"/>
      <c r="AD3" s="613"/>
      <c r="AE3" s="613"/>
      <c r="AF3" s="613"/>
      <c r="AG3" s="613"/>
      <c r="AH3" s="613"/>
      <c r="AI3" s="613"/>
      <c r="AJ3" s="613"/>
      <c r="AK3" s="613"/>
      <c r="AL3" s="613"/>
      <c r="AM3" s="613"/>
      <c r="AN3" s="613"/>
      <c r="AO3" s="613"/>
      <c r="AP3" s="613"/>
      <c r="AQ3" s="613"/>
      <c r="AR3" s="613"/>
      <c r="AS3" s="613"/>
      <c r="AT3" s="613"/>
      <c r="AU3" s="613"/>
      <c r="AV3" s="613"/>
      <c r="AW3" s="613"/>
      <c r="AX3" s="613"/>
      <c r="AY3" s="613"/>
      <c r="AZ3" s="613"/>
      <c r="BA3" s="613"/>
      <c r="BB3" s="613"/>
      <c r="BC3" s="613"/>
      <c r="BD3" s="613"/>
      <c r="BE3" s="613"/>
      <c r="BF3" s="613"/>
      <c r="BG3" s="613"/>
      <c r="BH3" s="613"/>
      <c r="BI3" s="613"/>
      <c r="BJ3" s="613"/>
      <c r="BK3" s="613"/>
      <c r="BL3" s="613"/>
      <c r="BM3" s="613"/>
      <c r="BN3" s="613"/>
      <c r="BO3" s="613"/>
      <c r="BP3" s="613"/>
      <c r="BQ3" s="613"/>
      <c r="BR3" s="613"/>
      <c r="BS3" s="613"/>
      <c r="BT3" s="613"/>
      <c r="BU3" s="613"/>
      <c r="BV3" s="613"/>
      <c r="BW3" s="613"/>
      <c r="BX3" s="613"/>
      <c r="BY3" s="613"/>
      <c r="BZ3" s="613"/>
      <c r="CA3" s="613"/>
      <c r="CB3" s="613"/>
      <c r="CC3" s="613"/>
      <c r="CD3" s="613"/>
      <c r="CE3" s="613"/>
      <c r="CF3" s="613"/>
      <c r="CG3" s="613"/>
      <c r="CH3" s="613"/>
      <c r="CI3" s="613"/>
      <c r="CJ3" s="613"/>
      <c r="CK3" s="613"/>
      <c r="CL3" s="613"/>
      <c r="CM3" s="613"/>
      <c r="CN3" s="613"/>
      <c r="CO3" s="613"/>
      <c r="CP3" s="613"/>
      <c r="CQ3" s="613"/>
      <c r="CR3" s="613"/>
      <c r="CS3" s="613"/>
      <c r="CT3" s="613"/>
      <c r="CU3" s="613"/>
      <c r="CV3" s="613"/>
      <c r="CW3" s="613"/>
      <c r="CX3" s="613"/>
      <c r="CY3" s="613"/>
      <c r="CZ3" s="613"/>
      <c r="DA3" s="613"/>
      <c r="DB3" s="613"/>
      <c r="DC3" s="613"/>
      <c r="DD3" s="613"/>
      <c r="DE3" s="613"/>
      <c r="DF3" s="613"/>
      <c r="DG3" s="613"/>
      <c r="DH3" s="613"/>
      <c r="DI3" s="613"/>
      <c r="DJ3" s="613"/>
      <c r="DK3" s="613"/>
      <c r="DL3" s="613"/>
      <c r="DM3" s="613"/>
      <c r="DN3" s="613"/>
      <c r="DO3" s="613"/>
      <c r="DP3" s="613"/>
      <c r="DQ3" s="613"/>
      <c r="DR3" s="613"/>
      <c r="DS3" s="613"/>
      <c r="DT3" s="613"/>
      <c r="DU3" s="613"/>
      <c r="DV3" s="613"/>
      <c r="DW3" s="613"/>
      <c r="DX3" s="613"/>
      <c r="DY3" s="613"/>
      <c r="DZ3" s="613"/>
      <c r="EA3" s="613"/>
      <c r="EB3" s="613"/>
      <c r="EC3" s="613"/>
      <c r="ED3" s="613"/>
      <c r="EE3" s="613"/>
      <c r="EF3" s="613"/>
      <c r="EG3" s="613"/>
      <c r="EH3" s="613"/>
      <c r="EI3" s="613"/>
      <c r="EJ3" s="613"/>
      <c r="EK3" s="613"/>
      <c r="EL3" s="613"/>
      <c r="EM3" s="613"/>
      <c r="EN3" s="613"/>
      <c r="EO3" s="613"/>
      <c r="EP3" s="613"/>
      <c r="EQ3" s="613"/>
      <c r="ER3" s="613"/>
      <c r="ES3" s="613"/>
      <c r="ET3" s="613"/>
      <c r="EU3" s="613"/>
      <c r="EV3" s="613"/>
      <c r="EW3" s="613"/>
      <c r="EX3" s="613"/>
      <c r="EY3" s="613"/>
      <c r="EZ3" s="613"/>
      <c r="FA3" s="613"/>
      <c r="FB3" s="613"/>
      <c r="FC3" s="613"/>
      <c r="FD3" s="613"/>
      <c r="FE3" s="613"/>
      <c r="FF3" s="613"/>
      <c r="FG3" s="614"/>
      <c r="FH3" s="614"/>
      <c r="FI3" s="614"/>
      <c r="FJ3" s="614"/>
      <c r="FK3" s="614"/>
      <c r="FL3" s="614"/>
      <c r="FM3" s="614"/>
      <c r="FN3" s="614"/>
      <c r="FO3" s="614"/>
      <c r="FP3" s="614"/>
      <c r="FQ3" s="614"/>
      <c r="FR3" s="614"/>
      <c r="FS3" s="614"/>
      <c r="FT3" s="614"/>
      <c r="FU3" s="614"/>
      <c r="FV3" s="614"/>
      <c r="FW3" s="614"/>
      <c r="FX3" s="614"/>
      <c r="FY3" s="614"/>
      <c r="FZ3" s="614"/>
      <c r="GA3" s="614"/>
      <c r="GB3" s="614"/>
      <c r="GC3" s="614"/>
      <c r="GD3" s="614"/>
      <c r="GE3" s="614"/>
      <c r="GF3" s="614"/>
      <c r="GG3" s="614"/>
      <c r="GH3" s="614"/>
      <c r="GI3" s="614"/>
      <c r="GJ3" s="614"/>
      <c r="GK3" s="614"/>
      <c r="GL3" s="614"/>
      <c r="GM3" s="614"/>
      <c r="GN3" s="614"/>
      <c r="GO3" s="614"/>
      <c r="GP3" s="614"/>
      <c r="GQ3" s="614"/>
      <c r="GR3" s="614"/>
      <c r="GS3" s="614"/>
      <c r="GT3" s="614"/>
      <c r="GU3" s="614"/>
      <c r="GV3" s="614"/>
      <c r="GW3" s="614"/>
      <c r="GX3" s="614"/>
      <c r="GY3" s="614"/>
      <c r="GZ3" s="614"/>
      <c r="HA3" s="614"/>
      <c r="HB3" s="614"/>
      <c r="HC3" s="614"/>
      <c r="HD3" s="614"/>
      <c r="HE3" s="614"/>
      <c r="HF3" s="614"/>
      <c r="HG3" s="614"/>
      <c r="HH3" s="614"/>
      <c r="HI3" s="614"/>
      <c r="HJ3" s="614"/>
      <c r="HK3" s="614"/>
      <c r="HL3" s="614"/>
      <c r="HM3" s="614"/>
      <c r="HN3" s="614"/>
      <c r="HO3" s="614"/>
      <c r="HP3" s="614"/>
      <c r="HQ3" s="614"/>
      <c r="HR3" s="614"/>
      <c r="HS3" s="614"/>
      <c r="HT3" s="614"/>
      <c r="HU3" s="614"/>
      <c r="HV3" s="614"/>
      <c r="HW3" s="614"/>
      <c r="HX3" s="614"/>
      <c r="HY3" s="614"/>
      <c r="HZ3" s="614"/>
      <c r="IA3" s="614"/>
      <c r="IB3" s="614"/>
      <c r="IC3" s="614"/>
      <c r="ID3" s="614"/>
      <c r="IE3" s="614"/>
      <c r="IF3" s="614"/>
      <c r="IG3" s="614"/>
      <c r="IH3" s="614"/>
      <c r="II3" s="614"/>
      <c r="IJ3" s="614"/>
      <c r="IK3" s="614"/>
      <c r="IL3" s="614"/>
      <c r="IM3" s="614"/>
      <c r="IN3" s="614"/>
      <c r="IO3" s="614"/>
      <c r="IP3" s="614"/>
      <c r="IQ3" s="614"/>
      <c r="IR3" s="614"/>
      <c r="IS3" s="614"/>
      <c r="IT3" s="614"/>
      <c r="IU3" s="614"/>
      <c r="IV3" s="614"/>
      <c r="IW3" s="614"/>
      <c r="IX3" s="614"/>
      <c r="IY3" s="614"/>
      <c r="IZ3" s="614"/>
      <c r="JA3" s="614"/>
      <c r="JB3" s="614"/>
      <c r="JC3" s="614"/>
      <c r="JD3" s="614"/>
      <c r="JE3" s="614"/>
      <c r="JF3" s="614"/>
      <c r="JG3" s="614"/>
      <c r="JH3" s="614"/>
      <c r="JI3" s="614"/>
      <c r="JJ3" s="614"/>
      <c r="JK3" s="614"/>
      <c r="JL3" s="614"/>
      <c r="JM3" s="614"/>
      <c r="JN3" s="614"/>
      <c r="JO3" s="614"/>
      <c r="JP3" s="614"/>
      <c r="JQ3" s="614"/>
      <c r="JR3" s="614"/>
      <c r="JS3" s="614"/>
      <c r="JT3" s="614"/>
      <c r="JU3" s="614"/>
      <c r="JV3" s="614"/>
      <c r="JW3" s="614"/>
      <c r="JX3" s="614"/>
      <c r="JY3" s="614"/>
      <c r="JZ3" s="614"/>
      <c r="KA3" s="614"/>
      <c r="KB3" s="614"/>
      <c r="KC3" s="614"/>
      <c r="KD3" s="614"/>
      <c r="KE3" s="614"/>
      <c r="KF3" s="614"/>
      <c r="KG3" s="614"/>
      <c r="KH3" s="614"/>
      <c r="KI3" s="614"/>
      <c r="KJ3" s="614"/>
      <c r="KK3" s="614"/>
      <c r="KL3" s="614"/>
      <c r="KM3" s="614"/>
      <c r="KN3" s="614"/>
      <c r="KO3" s="614"/>
      <c r="KP3" s="614"/>
      <c r="KQ3" s="614"/>
      <c r="KR3" s="614"/>
      <c r="KS3" s="614"/>
      <c r="KT3" s="614"/>
      <c r="KU3" s="614"/>
      <c r="KV3" s="614"/>
      <c r="KW3" s="614"/>
      <c r="KX3" s="614"/>
      <c r="KY3" s="614"/>
      <c r="KZ3" s="614"/>
      <c r="LA3" s="614"/>
      <c r="LB3" s="614"/>
      <c r="LC3" s="614"/>
      <c r="LD3" s="614"/>
      <c r="LE3" s="614"/>
      <c r="LF3" s="614"/>
      <c r="LG3" s="614"/>
      <c r="LH3" s="614"/>
      <c r="LI3" s="614"/>
      <c r="LJ3" s="614"/>
      <c r="LK3" s="614"/>
      <c r="LL3" s="614"/>
      <c r="LM3" s="614"/>
      <c r="LN3" s="614"/>
      <c r="LO3" s="614"/>
      <c r="LP3" s="614"/>
      <c r="LQ3" s="614"/>
      <c r="LR3" s="614"/>
      <c r="LS3" s="614"/>
      <c r="LT3" s="614"/>
      <c r="LU3" s="614"/>
      <c r="LV3" s="614"/>
      <c r="LW3" s="614"/>
      <c r="LX3" s="614"/>
      <c r="LY3" s="614"/>
      <c r="LZ3" s="614"/>
      <c r="MA3" s="614"/>
      <c r="MB3" s="614"/>
      <c r="MC3" s="614"/>
      <c r="MD3" s="614"/>
      <c r="ME3" s="614"/>
      <c r="MF3" s="614"/>
      <c r="MG3" s="614"/>
      <c r="MH3" s="614"/>
      <c r="MI3" s="614"/>
      <c r="MJ3" s="614"/>
      <c r="MK3" s="614"/>
      <c r="ML3" s="614"/>
      <c r="MM3" s="614"/>
      <c r="MN3" s="614"/>
      <c r="MO3" s="614"/>
      <c r="MP3" s="614"/>
      <c r="MQ3" s="614"/>
      <c r="MR3" s="614"/>
      <c r="MS3" s="614"/>
      <c r="MT3" s="614"/>
      <c r="MU3" s="614"/>
      <c r="MV3" s="614"/>
      <c r="MW3" s="614"/>
      <c r="MX3" s="614"/>
      <c r="MY3" s="614"/>
      <c r="MZ3" s="614"/>
      <c r="NA3" s="614"/>
      <c r="NB3" s="614"/>
      <c r="NC3" s="614"/>
      <c r="ND3" s="614"/>
      <c r="NE3" s="614"/>
      <c r="NF3" s="614"/>
      <c r="NG3" s="614"/>
      <c r="NH3" s="614"/>
      <c r="NI3" s="614"/>
      <c r="NJ3" s="614"/>
      <c r="NK3" s="614"/>
      <c r="NL3" s="614"/>
      <c r="NM3" s="614"/>
      <c r="NN3" s="614"/>
      <c r="NO3" s="614"/>
      <c r="NP3" s="614"/>
      <c r="NQ3" s="614"/>
      <c r="NR3" s="614"/>
      <c r="NS3" s="614"/>
      <c r="NT3" s="614"/>
      <c r="NU3" s="614"/>
      <c r="NV3" s="614"/>
      <c r="NW3" s="614"/>
      <c r="NX3" s="614"/>
      <c r="NY3" s="614"/>
      <c r="NZ3" s="614"/>
      <c r="OA3" s="614"/>
      <c r="OB3" s="614"/>
      <c r="OC3" s="614"/>
      <c r="OD3" s="614"/>
      <c r="OE3" s="614"/>
      <c r="OF3" s="614"/>
      <c r="OG3" s="614"/>
      <c r="OH3" s="614"/>
      <c r="OI3" s="614"/>
      <c r="OJ3" s="614"/>
      <c r="OK3" s="614"/>
      <c r="OL3" s="614"/>
      <c r="OM3" s="614"/>
      <c r="ON3" s="614"/>
      <c r="OO3" s="614"/>
      <c r="OP3" s="614"/>
      <c r="OQ3" s="614"/>
      <c r="OR3" s="614"/>
      <c r="OS3" s="614"/>
      <c r="OT3" s="614"/>
      <c r="OU3" s="614"/>
      <c r="OV3" s="614"/>
      <c r="OW3" s="614"/>
      <c r="OX3" s="614"/>
      <c r="OY3" s="614"/>
      <c r="OZ3" s="614"/>
      <c r="PA3" s="614"/>
      <c r="PB3" s="614"/>
      <c r="PC3" s="614"/>
      <c r="PD3" s="614"/>
      <c r="PE3" s="614"/>
      <c r="PF3" s="614"/>
      <c r="PG3" s="614"/>
      <c r="PH3" s="614"/>
      <c r="PI3" s="614"/>
      <c r="PJ3" s="614"/>
      <c r="PK3" s="614"/>
      <c r="PL3" s="614"/>
      <c r="PM3" s="614"/>
      <c r="PN3" s="614"/>
      <c r="PO3" s="614"/>
      <c r="PP3" s="614"/>
      <c r="PQ3" s="614"/>
      <c r="PR3" s="614"/>
      <c r="PS3" s="614"/>
      <c r="PT3" s="614"/>
      <c r="PU3" s="614"/>
      <c r="PV3" s="614"/>
      <c r="PW3" s="614"/>
      <c r="PX3" s="614"/>
      <c r="PY3" s="614"/>
      <c r="PZ3" s="614"/>
      <c r="QA3" s="614"/>
      <c r="QB3" s="614"/>
      <c r="QC3" s="614"/>
      <c r="QD3" s="614"/>
      <c r="QE3" s="614"/>
      <c r="QF3" s="614"/>
      <c r="QG3" s="614"/>
      <c r="QH3" s="614"/>
      <c r="QI3" s="614"/>
      <c r="QJ3" s="614"/>
      <c r="QK3" s="614"/>
      <c r="QL3" s="614"/>
      <c r="QM3" s="614"/>
      <c r="QN3" s="614"/>
      <c r="QO3" s="614"/>
      <c r="QP3" s="614"/>
      <c r="QQ3" s="614"/>
      <c r="QR3" s="614"/>
      <c r="QS3" s="614"/>
      <c r="QT3" s="614"/>
      <c r="QU3" s="614"/>
      <c r="QV3" s="614"/>
      <c r="QW3" s="614"/>
      <c r="QX3" s="614"/>
      <c r="QY3" s="614"/>
      <c r="QZ3" s="614"/>
      <c r="RA3" s="614"/>
      <c r="RB3" s="614"/>
      <c r="RC3" s="614"/>
      <c r="RD3" s="614"/>
      <c r="RE3" s="614"/>
      <c r="RF3" s="614"/>
      <c r="RG3" s="614"/>
      <c r="RH3" s="614"/>
      <c r="RI3" s="614"/>
      <c r="RJ3" s="614"/>
      <c r="RK3" s="614"/>
      <c r="RL3" s="614"/>
      <c r="RM3" s="614"/>
      <c r="RN3" s="614"/>
      <c r="RO3" s="614"/>
      <c r="RP3" s="614"/>
      <c r="RQ3" s="614"/>
      <c r="RR3" s="614"/>
      <c r="RS3" s="614"/>
      <c r="RT3" s="614"/>
      <c r="RU3" s="614"/>
      <c r="RV3" s="614"/>
      <c r="RW3" s="614"/>
      <c r="RX3" s="614"/>
      <c r="RY3" s="614"/>
      <c r="RZ3" s="614"/>
      <c r="SA3" s="614"/>
      <c r="SB3" s="614"/>
      <c r="SC3" s="614"/>
      <c r="SD3" s="614"/>
      <c r="SE3" s="614"/>
      <c r="SF3" s="614"/>
      <c r="SG3" s="614"/>
      <c r="SH3" s="614"/>
      <c r="SI3" s="614"/>
      <c r="SJ3" s="614"/>
      <c r="SK3" s="614"/>
      <c r="SL3" s="614"/>
      <c r="SM3" s="614"/>
      <c r="SN3" s="614"/>
      <c r="SO3" s="614"/>
      <c r="SP3" s="614"/>
      <c r="SQ3" s="614"/>
      <c r="SR3" s="614"/>
      <c r="SS3" s="614"/>
      <c r="ST3" s="614"/>
      <c r="SU3" s="614"/>
      <c r="SV3" s="614"/>
      <c r="SW3" s="614"/>
      <c r="SX3" s="614"/>
      <c r="SY3" s="614"/>
      <c r="SZ3" s="614"/>
      <c r="TA3" s="614"/>
      <c r="TB3" s="614"/>
      <c r="TC3" s="614"/>
      <c r="TD3" s="614"/>
      <c r="TE3" s="614"/>
      <c r="TF3" s="614"/>
      <c r="TG3" s="614"/>
      <c r="TH3" s="614"/>
      <c r="TI3" s="614"/>
      <c r="TJ3" s="614"/>
      <c r="TK3" s="614"/>
      <c r="TL3" s="614"/>
      <c r="TM3" s="614"/>
      <c r="TN3" s="614"/>
      <c r="TO3" s="614"/>
      <c r="TP3" s="614"/>
      <c r="TQ3" s="614"/>
      <c r="TR3" s="614"/>
      <c r="TS3" s="614"/>
      <c r="TT3" s="614"/>
      <c r="TU3" s="614"/>
      <c r="TV3" s="614"/>
      <c r="TW3" s="614"/>
      <c r="TX3" s="614"/>
      <c r="TY3" s="614"/>
      <c r="TZ3" s="614"/>
      <c r="UA3" s="614"/>
      <c r="UB3" s="614"/>
      <c r="UC3" s="614"/>
      <c r="UD3" s="614"/>
      <c r="UE3" s="614"/>
      <c r="UF3" s="614"/>
      <c r="UG3" s="614"/>
      <c r="UH3" s="614"/>
      <c r="UI3" s="614"/>
      <c r="UJ3" s="614"/>
      <c r="UK3" s="614"/>
      <c r="UL3" s="614"/>
      <c r="UM3" s="614"/>
      <c r="UN3" s="614"/>
      <c r="UO3" s="614"/>
      <c r="UP3" s="614"/>
      <c r="UQ3" s="614"/>
      <c r="UR3" s="614"/>
      <c r="US3" s="614"/>
      <c r="UT3" s="614"/>
      <c r="UU3" s="614"/>
      <c r="UV3" s="614"/>
      <c r="UW3" s="614"/>
      <c r="UX3" s="614"/>
      <c r="UY3" s="614"/>
      <c r="UZ3" s="614"/>
      <c r="VA3" s="614"/>
      <c r="VB3" s="614"/>
      <c r="VC3" s="614"/>
      <c r="VD3" s="614"/>
      <c r="VE3" s="614"/>
      <c r="VF3" s="614"/>
      <c r="VG3" s="614"/>
      <c r="VH3" s="614"/>
      <c r="VI3" s="614"/>
      <c r="VJ3" s="614"/>
      <c r="VK3" s="614"/>
      <c r="VL3" s="614"/>
      <c r="VM3" s="614"/>
      <c r="VN3" s="614"/>
      <c r="VO3" s="614"/>
      <c r="VP3" s="614"/>
      <c r="VQ3" s="614"/>
      <c r="VR3" s="614"/>
      <c r="VS3" s="614"/>
      <c r="VT3" s="614"/>
      <c r="VU3" s="614"/>
      <c r="VV3" s="614"/>
      <c r="VW3" s="614"/>
      <c r="VX3" s="614"/>
      <c r="VY3" s="614"/>
      <c r="VZ3" s="614"/>
      <c r="WA3" s="614"/>
      <c r="WB3" s="614"/>
      <c r="WC3" s="614"/>
      <c r="WD3" s="614"/>
      <c r="WE3" s="614"/>
      <c r="WF3" s="614"/>
      <c r="WG3" s="614"/>
      <c r="WH3" s="614"/>
      <c r="WI3" s="614"/>
      <c r="WJ3" s="614"/>
      <c r="WK3" s="614"/>
      <c r="WL3" s="614"/>
      <c r="WM3" s="614"/>
      <c r="WN3" s="614"/>
      <c r="WO3" s="614"/>
      <c r="WP3" s="614"/>
      <c r="WQ3" s="614"/>
      <c r="WR3" s="614"/>
      <c r="WS3" s="614"/>
      <c r="WT3" s="614"/>
      <c r="WU3" s="614"/>
      <c r="WV3" s="614"/>
      <c r="WW3" s="614"/>
      <c r="WX3" s="614"/>
      <c r="WY3" s="614"/>
      <c r="WZ3" s="614"/>
      <c r="XA3" s="614"/>
      <c r="XB3" s="614"/>
      <c r="XC3" s="614"/>
      <c r="XD3" s="614"/>
      <c r="XE3" s="614"/>
      <c r="XF3" s="614"/>
      <c r="XG3" s="614"/>
      <c r="XH3" s="614"/>
      <c r="XI3" s="614"/>
      <c r="XJ3" s="614"/>
      <c r="XK3" s="614"/>
      <c r="XL3" s="614"/>
      <c r="XM3" s="614"/>
      <c r="XN3" s="614"/>
      <c r="XO3" s="614"/>
      <c r="XP3" s="614"/>
      <c r="XQ3" s="614"/>
      <c r="XR3" s="614"/>
      <c r="XS3" s="614"/>
      <c r="XT3" s="614"/>
      <c r="XU3" s="614"/>
      <c r="XV3" s="614"/>
      <c r="XW3" s="614"/>
      <c r="XX3" s="614"/>
      <c r="XY3" s="614"/>
      <c r="XZ3" s="614"/>
      <c r="YA3" s="614"/>
      <c r="YB3" s="614"/>
      <c r="YC3" s="614"/>
      <c r="YD3" s="614"/>
      <c r="YE3" s="614"/>
      <c r="YF3" s="614"/>
      <c r="YG3" s="614"/>
      <c r="YH3" s="614"/>
      <c r="YI3" s="614"/>
      <c r="YJ3" s="614"/>
      <c r="YK3" s="614"/>
      <c r="YL3" s="614"/>
      <c r="YM3" s="614"/>
      <c r="YN3" s="614"/>
      <c r="YO3" s="614"/>
      <c r="YP3" s="614"/>
      <c r="YQ3" s="614"/>
      <c r="YR3" s="614"/>
      <c r="YS3" s="614"/>
      <c r="YT3" s="614"/>
      <c r="YU3" s="614"/>
      <c r="YV3" s="614"/>
      <c r="YW3" s="614"/>
      <c r="YX3" s="614"/>
      <c r="YY3" s="614"/>
      <c r="YZ3" s="614"/>
      <c r="ZA3" s="614"/>
      <c r="ZB3" s="614"/>
      <c r="ZC3" s="614"/>
      <c r="ZD3" s="614"/>
      <c r="ZE3" s="614"/>
      <c r="ZF3" s="614"/>
      <c r="ZG3" s="614"/>
      <c r="ZH3" s="614"/>
      <c r="ZI3" s="614"/>
      <c r="ZJ3" s="614"/>
      <c r="ZK3" s="614"/>
      <c r="ZL3" s="614"/>
      <c r="ZM3" s="614"/>
      <c r="ZN3" s="614"/>
      <c r="ZO3" s="614"/>
      <c r="ZP3" s="614"/>
      <c r="ZQ3" s="614"/>
      <c r="ZR3" s="614"/>
      <c r="ZS3" s="614"/>
      <c r="ZT3" s="614"/>
      <c r="ZU3" s="614"/>
      <c r="ZV3" s="614"/>
      <c r="ZW3" s="614"/>
      <c r="ZX3" s="614"/>
      <c r="ZY3" s="614"/>
      <c r="ZZ3" s="614"/>
      <c r="AAA3" s="614"/>
      <c r="AAB3" s="614"/>
      <c r="AAC3" s="614"/>
      <c r="AAD3" s="614"/>
      <c r="AAE3" s="614"/>
      <c r="AAF3" s="614"/>
      <c r="AAG3" s="614"/>
      <c r="AAH3" s="614"/>
      <c r="AAI3" s="614"/>
      <c r="AAJ3" s="614"/>
      <c r="AAK3" s="614"/>
      <c r="AAL3" s="614"/>
      <c r="AAM3" s="614"/>
      <c r="AAN3" s="614"/>
      <c r="AAO3" s="614"/>
      <c r="AAP3" s="614"/>
      <c r="AAQ3" s="614"/>
      <c r="AAR3" s="614"/>
      <c r="AAS3" s="614"/>
      <c r="AAT3" s="614"/>
      <c r="AAU3" s="614"/>
      <c r="AAV3" s="614"/>
      <c r="AAW3" s="614"/>
      <c r="AAX3" s="614"/>
      <c r="AAY3" s="614"/>
      <c r="AAZ3" s="614"/>
      <c r="ABA3" s="614"/>
      <c r="ABB3" s="614"/>
      <c r="ABC3" s="614"/>
      <c r="ABD3" s="614"/>
      <c r="ABE3" s="614"/>
      <c r="ABF3" s="614"/>
      <c r="ABG3" s="614"/>
      <c r="ABH3" s="614"/>
      <c r="ABI3" s="614"/>
      <c r="ABJ3" s="614"/>
      <c r="ABK3" s="614"/>
      <c r="ABL3" s="614"/>
      <c r="ABM3" s="614"/>
      <c r="ABN3" s="614"/>
      <c r="ABO3" s="614"/>
      <c r="ABP3" s="614"/>
      <c r="ABQ3" s="614"/>
      <c r="ABR3" s="614"/>
      <c r="ABS3" s="614"/>
      <c r="ABT3" s="614"/>
      <c r="ABU3" s="614"/>
      <c r="ABV3" s="614"/>
      <c r="ABW3" s="614"/>
      <c r="ABX3" s="614"/>
      <c r="ABY3" s="614"/>
      <c r="ABZ3" s="614"/>
      <c r="ACA3" s="614"/>
      <c r="ACB3" s="614"/>
      <c r="ACC3" s="614"/>
      <c r="ACD3" s="614"/>
      <c r="ACE3" s="614"/>
      <c r="ACF3" s="614"/>
      <c r="ACG3" s="614"/>
      <c r="ACH3" s="614"/>
      <c r="ACI3" s="614"/>
      <c r="ACJ3" s="614"/>
      <c r="ACK3" s="614"/>
      <c r="ACL3" s="614"/>
      <c r="ACM3" s="614"/>
      <c r="ACN3" s="614"/>
      <c r="ACO3" s="614"/>
      <c r="ACP3" s="614"/>
      <c r="ACQ3" s="614"/>
      <c r="ACR3" s="614"/>
      <c r="ACS3" s="614"/>
      <c r="ACT3" s="614"/>
      <c r="ACU3" s="614"/>
      <c r="ACV3" s="614"/>
      <c r="ACW3" s="614"/>
      <c r="ACX3" s="614"/>
      <c r="ACY3" s="614"/>
      <c r="ACZ3" s="614"/>
      <c r="ADA3" s="614"/>
      <c r="ADB3" s="614"/>
      <c r="ADC3" s="614"/>
      <c r="ADD3" s="614"/>
      <c r="ADE3" s="614"/>
      <c r="ADF3" s="614"/>
      <c r="ADG3" s="614"/>
      <c r="ADH3" s="614"/>
      <c r="ADI3" s="614"/>
      <c r="ADJ3" s="614"/>
      <c r="ADK3" s="614"/>
      <c r="ADL3" s="614"/>
      <c r="ADM3" s="614"/>
      <c r="ADN3" s="614"/>
      <c r="ADO3" s="614"/>
      <c r="ADP3" s="614"/>
      <c r="ADQ3" s="614"/>
      <c r="ADR3" s="614"/>
      <c r="ADS3" s="614"/>
      <c r="ADT3" s="614"/>
      <c r="ADU3" s="614"/>
      <c r="ADV3" s="614"/>
      <c r="ADW3" s="614"/>
      <c r="ADX3" s="614"/>
      <c r="ADY3" s="614"/>
      <c r="ADZ3" s="614"/>
      <c r="AEA3" s="614"/>
      <c r="AEB3" s="614"/>
      <c r="AEC3" s="614"/>
      <c r="AED3" s="614"/>
      <c r="AEE3" s="614"/>
      <c r="AEF3" s="614"/>
      <c r="AEG3" s="614"/>
      <c r="AEH3" s="614"/>
      <c r="AEI3" s="614"/>
      <c r="AEJ3" s="614"/>
      <c r="AEK3" s="614"/>
      <c r="AEL3" s="614"/>
      <c r="AEM3" s="614"/>
      <c r="AEN3" s="614"/>
      <c r="AEO3" s="614"/>
      <c r="AEP3" s="614"/>
      <c r="AEQ3" s="614"/>
      <c r="AER3" s="614"/>
      <c r="AES3" s="614"/>
      <c r="AET3" s="614"/>
      <c r="AEU3" s="614"/>
      <c r="AEV3" s="614"/>
      <c r="AEW3" s="614"/>
      <c r="AEX3" s="614"/>
      <c r="AEY3" s="614"/>
      <c r="AEZ3" s="614"/>
      <c r="AFA3" s="614"/>
      <c r="AFB3" s="614"/>
      <c r="AFC3" s="614"/>
      <c r="AFD3" s="614"/>
      <c r="AFE3" s="614"/>
      <c r="AFF3" s="614"/>
      <c r="AFG3" s="614"/>
      <c r="AFH3" s="614"/>
      <c r="AFI3" s="614"/>
      <c r="AFJ3" s="614"/>
      <c r="AFK3" s="614"/>
      <c r="AFL3" s="614"/>
      <c r="AFM3" s="614"/>
      <c r="AFN3" s="614"/>
      <c r="AFO3" s="614"/>
      <c r="AFP3" s="614"/>
      <c r="AFQ3" s="614"/>
      <c r="AFR3" s="614"/>
      <c r="AFS3" s="614"/>
      <c r="AFT3" s="614"/>
      <c r="AFU3" s="614"/>
      <c r="AFV3" s="614"/>
      <c r="AFW3" s="614"/>
      <c r="AFX3" s="614"/>
      <c r="AFY3" s="614"/>
      <c r="AFZ3" s="614"/>
      <c r="AGA3" s="614"/>
      <c r="AGB3" s="614"/>
      <c r="AGC3" s="614"/>
      <c r="AGD3" s="614"/>
      <c r="AGE3" s="614"/>
      <c r="AGF3" s="614"/>
      <c r="AGG3" s="614"/>
      <c r="AGH3" s="614"/>
      <c r="AGI3" s="614"/>
      <c r="AGJ3" s="614"/>
      <c r="AGK3" s="614"/>
      <c r="AGL3" s="614"/>
      <c r="AGM3" s="614"/>
      <c r="AGN3" s="614"/>
      <c r="AGO3" s="614"/>
      <c r="AGP3" s="614"/>
      <c r="AGQ3" s="614"/>
      <c r="AGR3" s="614"/>
      <c r="AGS3" s="614"/>
      <c r="AGT3" s="614"/>
      <c r="AGU3" s="614"/>
      <c r="AGV3" s="614"/>
      <c r="AGW3" s="614"/>
      <c r="AGX3" s="614"/>
      <c r="AGY3" s="614"/>
      <c r="AGZ3" s="614"/>
      <c r="AHA3" s="614"/>
      <c r="AHB3" s="614"/>
      <c r="AHC3" s="614"/>
      <c r="AHD3" s="614"/>
      <c r="AHE3" s="614"/>
      <c r="AHF3" s="614"/>
      <c r="AHG3" s="614"/>
      <c r="AHH3" s="614"/>
      <c r="AHI3" s="614"/>
      <c r="AHJ3" s="614"/>
      <c r="AHK3" s="614"/>
      <c r="AHL3" s="614"/>
      <c r="AHM3" s="614"/>
      <c r="AHN3" s="614"/>
      <c r="AHO3" s="614"/>
      <c r="AHP3" s="614"/>
      <c r="AHQ3" s="614"/>
      <c r="AHR3" s="614"/>
      <c r="AHS3" s="614"/>
      <c r="AHT3" s="614"/>
      <c r="AHU3" s="614"/>
      <c r="AHV3" s="614"/>
      <c r="AHW3" s="614"/>
      <c r="AHX3" s="614"/>
      <c r="AHY3" s="614"/>
      <c r="AHZ3" s="614"/>
      <c r="AIA3" s="614"/>
      <c r="AIB3" s="614"/>
      <c r="AIC3" s="614"/>
      <c r="AID3" s="614"/>
      <c r="AIE3" s="614"/>
      <c r="AIF3" s="614"/>
      <c r="AIG3" s="614"/>
      <c r="AIH3" s="614"/>
      <c r="AII3" s="614"/>
      <c r="AIJ3" s="614"/>
      <c r="AIK3" s="614"/>
      <c r="AIL3" s="614"/>
      <c r="AIM3" s="614"/>
      <c r="AIN3" s="614"/>
      <c r="AIO3" s="614"/>
      <c r="AIP3" s="614"/>
      <c r="AIQ3" s="614"/>
      <c r="AIR3" s="614"/>
      <c r="AIS3" s="614"/>
      <c r="AIT3" s="614"/>
      <c r="AIU3" s="614"/>
      <c r="AIV3" s="614"/>
      <c r="AIW3" s="614"/>
      <c r="AIX3" s="614"/>
      <c r="AIY3" s="614"/>
      <c r="AIZ3" s="614"/>
      <c r="AJA3" s="614"/>
      <c r="AJB3" s="614"/>
      <c r="AJC3" s="614"/>
      <c r="AJD3" s="614"/>
      <c r="AJE3" s="614"/>
      <c r="AJF3" s="614"/>
      <c r="AJG3" s="614"/>
      <c r="AJH3" s="614"/>
      <c r="AJI3" s="614"/>
      <c r="AJJ3" s="614"/>
      <c r="AJK3" s="614"/>
      <c r="AJL3" s="614"/>
      <c r="AJM3" s="614"/>
      <c r="AJN3" s="614"/>
      <c r="AJO3" s="614"/>
      <c r="AJP3" s="614"/>
      <c r="AJQ3" s="614"/>
      <c r="AJR3" s="614"/>
      <c r="AJS3" s="614"/>
      <c r="AJT3" s="614"/>
      <c r="AJU3" s="614"/>
      <c r="AJV3" s="614"/>
      <c r="AJW3" s="614"/>
      <c r="AJX3" s="614"/>
      <c r="AJY3" s="614"/>
      <c r="AJZ3" s="614"/>
      <c r="AKA3" s="614"/>
      <c r="AKB3" s="614"/>
      <c r="AKC3" s="614"/>
      <c r="AKD3" s="614"/>
      <c r="AKE3" s="614"/>
      <c r="AKF3" s="614"/>
      <c r="AKG3" s="614"/>
      <c r="AKH3" s="614"/>
      <c r="AKI3" s="614"/>
      <c r="AKJ3" s="614"/>
      <c r="AKK3" s="614"/>
      <c r="AKL3" s="614"/>
      <c r="AKM3" s="614"/>
      <c r="AKN3" s="614"/>
      <c r="AKO3" s="614"/>
      <c r="AKP3" s="614"/>
      <c r="AKQ3" s="614"/>
      <c r="AKR3" s="614"/>
      <c r="AKS3" s="614"/>
      <c r="AKT3" s="614"/>
      <c r="AKU3" s="614"/>
      <c r="AKV3" s="614"/>
      <c r="AKW3" s="614"/>
      <c r="AKX3" s="614"/>
      <c r="AKY3" s="614"/>
      <c r="AKZ3" s="614"/>
      <c r="ALA3" s="614"/>
      <c r="ALB3" s="614"/>
      <c r="ALC3" s="614"/>
      <c r="ALD3" s="614"/>
      <c r="ALE3" s="614"/>
      <c r="ALF3" s="614"/>
      <c r="ALG3" s="614"/>
      <c r="ALH3" s="614"/>
      <c r="ALI3" s="614"/>
      <c r="ALJ3" s="614"/>
      <c r="ALK3" s="614"/>
      <c r="ALL3" s="614"/>
      <c r="ALM3" s="614"/>
      <c r="ALN3" s="614"/>
      <c r="ALO3" s="614"/>
      <c r="ALP3" s="614"/>
      <c r="ALQ3" s="614"/>
      <c r="ALR3" s="614"/>
      <c r="ALS3" s="614"/>
      <c r="ALT3" s="614"/>
      <c r="ALU3" s="614"/>
      <c r="ALV3" s="614"/>
      <c r="ALW3" s="614"/>
      <c r="ALX3" s="614"/>
      <c r="ALY3" s="614"/>
      <c r="ALZ3" s="614"/>
      <c r="AMA3" s="614"/>
      <c r="AMB3" s="614"/>
      <c r="AMC3" s="614"/>
      <c r="AMD3" s="614"/>
      <c r="AME3" s="614"/>
      <c r="AMF3" s="614"/>
      <c r="AMG3" s="614"/>
      <c r="AMH3" s="614"/>
      <c r="AMI3" s="614"/>
      <c r="AMJ3" s="614"/>
      <c r="AMK3" s="614"/>
      <c r="AML3" s="614"/>
      <c r="AMM3" s="614"/>
      <c r="AMN3" s="614"/>
      <c r="AMO3" s="614"/>
      <c r="AMP3" s="614"/>
      <c r="AMQ3" s="614"/>
      <c r="AMR3" s="614"/>
      <c r="AMS3" s="614"/>
      <c r="AMT3" s="614"/>
      <c r="AMU3" s="614"/>
      <c r="AMV3" s="614"/>
      <c r="AMW3" s="614"/>
      <c r="AMX3" s="614"/>
      <c r="AMY3" s="614"/>
      <c r="AMZ3" s="614"/>
      <c r="ANA3" s="614"/>
      <c r="ANB3" s="614"/>
      <c r="ANC3" s="614"/>
      <c r="AND3" s="614"/>
      <c r="ANE3" s="614"/>
      <c r="ANF3" s="614"/>
      <c r="ANG3" s="614"/>
      <c r="ANH3" s="614"/>
      <c r="ANI3" s="614"/>
      <c r="ANJ3" s="614"/>
      <c r="ANK3" s="614"/>
      <c r="ANL3" s="614"/>
      <c r="ANM3" s="614"/>
      <c r="ANN3" s="614"/>
      <c r="ANO3" s="614"/>
      <c r="ANP3" s="614"/>
      <c r="ANQ3" s="614"/>
      <c r="ANR3" s="614"/>
      <c r="ANS3" s="614"/>
      <c r="ANT3" s="614"/>
      <c r="ANU3" s="614"/>
      <c r="ANV3" s="614"/>
      <c r="ANW3" s="614"/>
      <c r="ANX3" s="614"/>
      <c r="ANY3" s="614"/>
      <c r="ANZ3" s="614"/>
      <c r="AOA3" s="614"/>
      <c r="AOB3" s="614"/>
      <c r="AOC3" s="614"/>
      <c r="AOD3" s="614"/>
      <c r="AOE3" s="614"/>
      <c r="AOF3" s="614"/>
      <c r="AOG3" s="614"/>
      <c r="AOH3" s="614"/>
      <c r="AOI3" s="614"/>
      <c r="AOJ3" s="614"/>
      <c r="AOK3" s="614"/>
      <c r="AOL3" s="614"/>
      <c r="AOM3" s="614"/>
      <c r="AON3" s="614"/>
      <c r="AOO3" s="614"/>
      <c r="AOP3" s="614"/>
      <c r="AOQ3" s="614"/>
      <c r="AOR3" s="614"/>
      <c r="AOS3" s="614"/>
      <c r="AOT3" s="614"/>
      <c r="AOU3" s="614"/>
      <c r="AOV3" s="614"/>
      <c r="AOW3" s="614"/>
      <c r="AOX3" s="614"/>
      <c r="AOY3" s="614"/>
      <c r="AOZ3" s="614"/>
      <c r="APA3" s="614"/>
      <c r="APB3" s="614"/>
      <c r="APC3" s="614"/>
      <c r="APD3" s="614"/>
      <c r="APE3" s="614"/>
      <c r="APF3" s="614"/>
      <c r="APG3" s="614"/>
      <c r="APH3" s="614"/>
      <c r="API3" s="614"/>
      <c r="APJ3" s="614"/>
      <c r="APK3" s="614"/>
      <c r="APL3" s="614"/>
      <c r="APM3" s="614"/>
      <c r="APN3" s="614"/>
      <c r="APO3" s="614"/>
      <c r="APP3" s="614"/>
      <c r="APQ3" s="614"/>
      <c r="APR3" s="614"/>
      <c r="APS3" s="614"/>
      <c r="APT3" s="614"/>
      <c r="APU3" s="614"/>
      <c r="APV3" s="614"/>
      <c r="APW3" s="614"/>
      <c r="APX3" s="614"/>
      <c r="APY3" s="614"/>
      <c r="APZ3" s="614"/>
      <c r="AQA3" s="614"/>
      <c r="AQB3" s="614"/>
      <c r="AQC3" s="614"/>
      <c r="AQD3" s="614"/>
      <c r="AQE3" s="614"/>
      <c r="AQF3" s="614"/>
      <c r="AQG3" s="614"/>
      <c r="AQH3" s="614"/>
      <c r="AQI3" s="614"/>
      <c r="AQJ3" s="614"/>
      <c r="AQK3" s="614"/>
      <c r="AQL3" s="614"/>
      <c r="AQM3" s="614"/>
      <c r="AQN3" s="614"/>
      <c r="AQO3" s="614"/>
      <c r="AQP3" s="614"/>
      <c r="AQQ3" s="614"/>
      <c r="AQR3" s="614"/>
      <c r="AQS3" s="614"/>
      <c r="AQT3" s="614"/>
      <c r="AQU3" s="614"/>
      <c r="AQV3" s="614"/>
      <c r="AQW3" s="614"/>
      <c r="AQX3" s="614"/>
      <c r="AQY3" s="614"/>
      <c r="AQZ3" s="614"/>
      <c r="ARA3" s="614"/>
      <c r="ARB3" s="614"/>
      <c r="ARC3" s="614"/>
      <c r="ARD3" s="614"/>
      <c r="ARE3" s="614"/>
      <c r="ARF3" s="614"/>
      <c r="ARG3" s="614"/>
      <c r="ARH3" s="614"/>
      <c r="ARI3" s="614"/>
      <c r="ARJ3" s="614"/>
      <c r="ARK3" s="614"/>
      <c r="ARL3" s="614"/>
      <c r="ARM3" s="614"/>
      <c r="ARN3" s="614"/>
      <c r="ARO3" s="614"/>
      <c r="ARP3" s="614"/>
      <c r="ARQ3" s="614"/>
      <c r="ARR3" s="614"/>
      <c r="ARS3" s="614"/>
      <c r="ART3" s="614"/>
      <c r="ARU3" s="614"/>
      <c r="ARV3" s="614"/>
      <c r="ARW3" s="614"/>
      <c r="ARX3" s="614"/>
      <c r="ARY3" s="614"/>
      <c r="ARZ3" s="614"/>
      <c r="ASA3" s="614"/>
      <c r="ASB3" s="614"/>
      <c r="ASC3" s="614"/>
      <c r="ASD3" s="614"/>
      <c r="ASE3" s="614"/>
      <c r="ASF3" s="614"/>
      <c r="ASG3" s="614"/>
      <c r="ASH3" s="614"/>
      <c r="ASI3" s="614"/>
      <c r="ASJ3" s="614"/>
      <c r="ASK3" s="614"/>
      <c r="ASL3" s="614"/>
      <c r="ASM3" s="614"/>
      <c r="ASN3" s="614"/>
      <c r="ASO3" s="614"/>
      <c r="ASP3" s="614"/>
      <c r="ASQ3" s="614"/>
      <c r="ASR3" s="614"/>
      <c r="ASS3" s="614"/>
      <c r="AST3" s="614"/>
      <c r="ASU3" s="614"/>
      <c r="ASV3" s="614"/>
      <c r="ASW3" s="614"/>
      <c r="ASX3" s="614"/>
      <c r="ASY3" s="614"/>
      <c r="ASZ3" s="614"/>
      <c r="ATA3" s="614"/>
      <c r="ATB3" s="614"/>
      <c r="ATC3" s="614"/>
      <c r="ATD3" s="614"/>
      <c r="ATE3" s="614"/>
      <c r="ATF3" s="614"/>
      <c r="ATG3" s="614"/>
      <c r="ATH3" s="614"/>
      <c r="ATI3" s="614"/>
      <c r="ATJ3" s="614"/>
      <c r="ATK3" s="614"/>
      <c r="ATL3" s="614"/>
      <c r="ATM3" s="614"/>
      <c r="ATN3" s="614"/>
      <c r="ATO3" s="614"/>
      <c r="ATP3" s="614"/>
      <c r="ATQ3" s="614"/>
      <c r="ATR3" s="614"/>
      <c r="ATS3" s="614"/>
      <c r="ATT3" s="614"/>
      <c r="ATU3" s="614"/>
      <c r="ATV3" s="614"/>
      <c r="ATW3" s="614"/>
      <c r="ATX3" s="614"/>
      <c r="ATY3" s="614"/>
      <c r="ATZ3" s="614"/>
      <c r="AUA3" s="614"/>
      <c r="AUB3" s="614"/>
      <c r="AUC3" s="614"/>
      <c r="AUD3" s="614"/>
      <c r="AUE3" s="614"/>
      <c r="AUF3" s="614"/>
      <c r="AUG3" s="614"/>
      <c r="AUH3" s="614"/>
      <c r="AUI3" s="614"/>
      <c r="AUJ3" s="614"/>
      <c r="AUK3" s="614"/>
      <c r="AUL3" s="614"/>
      <c r="AUM3" s="614"/>
      <c r="AUN3" s="614"/>
      <c r="AUO3" s="614"/>
      <c r="AUP3" s="614"/>
      <c r="AUQ3" s="614"/>
      <c r="AUR3" s="614"/>
      <c r="AUS3" s="614"/>
      <c r="AUT3" s="614"/>
      <c r="AUU3" s="614"/>
      <c r="AUV3" s="614"/>
      <c r="AUW3" s="614"/>
      <c r="AUX3" s="614"/>
      <c r="AUY3" s="614"/>
      <c r="AUZ3" s="614"/>
      <c r="AVA3" s="614"/>
      <c r="AVB3" s="614"/>
      <c r="AVC3" s="614"/>
      <c r="AVD3" s="614"/>
      <c r="AVE3" s="614"/>
      <c r="AVF3" s="614"/>
      <c r="AVG3" s="614"/>
      <c r="AVH3" s="614"/>
      <c r="AVI3" s="614"/>
      <c r="AVJ3" s="614"/>
      <c r="AVK3" s="614"/>
      <c r="AVL3" s="614"/>
      <c r="AVM3" s="614"/>
      <c r="AVN3" s="614"/>
      <c r="AVO3" s="614"/>
      <c r="AVP3" s="614"/>
      <c r="AVQ3" s="614"/>
      <c r="AVR3" s="614"/>
      <c r="AVS3" s="614"/>
      <c r="AVT3" s="614"/>
      <c r="AVU3" s="614"/>
      <c r="AVV3" s="614"/>
      <c r="AVW3" s="614"/>
      <c r="AVX3" s="614"/>
      <c r="AVY3" s="614"/>
      <c r="AVZ3" s="614"/>
      <c r="AWA3" s="614"/>
      <c r="AWB3" s="614"/>
      <c r="AWC3" s="614"/>
      <c r="AWD3" s="614"/>
      <c r="AWE3" s="614"/>
      <c r="AWF3" s="614"/>
      <c r="AWG3" s="614"/>
      <c r="AWH3" s="614"/>
      <c r="AWI3" s="614"/>
      <c r="AWJ3" s="614"/>
      <c r="AWK3" s="614"/>
      <c r="AWL3" s="614"/>
      <c r="AWM3" s="614"/>
      <c r="AWN3" s="614"/>
      <c r="AWO3" s="614"/>
      <c r="AWP3" s="614"/>
      <c r="AWQ3" s="614"/>
      <c r="AWR3" s="614"/>
      <c r="AWS3" s="614"/>
      <c r="AWT3" s="614"/>
      <c r="AWU3" s="614"/>
      <c r="AWV3" s="614"/>
      <c r="AWW3" s="614"/>
      <c r="AWX3" s="614"/>
      <c r="AWY3" s="614"/>
      <c r="AWZ3" s="614"/>
      <c r="AXA3" s="614"/>
      <c r="AXB3" s="614"/>
      <c r="AXC3" s="614"/>
      <c r="AXD3" s="614"/>
      <c r="AXE3" s="614"/>
      <c r="AXF3" s="614"/>
      <c r="AXG3" s="614"/>
      <c r="AXH3" s="614"/>
      <c r="AXI3" s="614"/>
      <c r="AXJ3" s="614"/>
      <c r="AXK3" s="614"/>
      <c r="AXL3" s="614"/>
      <c r="AXM3" s="614"/>
      <c r="AXN3" s="614"/>
      <c r="AXO3" s="614"/>
      <c r="AXP3" s="614"/>
      <c r="AXQ3" s="614"/>
      <c r="AXR3" s="614"/>
      <c r="AXS3" s="614"/>
      <c r="AXT3" s="614"/>
      <c r="AXU3" s="614"/>
      <c r="AXV3" s="614"/>
      <c r="AXW3" s="614"/>
      <c r="AXX3" s="614"/>
      <c r="AXY3" s="614"/>
      <c r="AXZ3" s="614"/>
      <c r="AYA3" s="614"/>
      <c r="AYB3" s="614"/>
      <c r="AYC3" s="614"/>
      <c r="AYD3" s="614"/>
      <c r="AYE3" s="614"/>
      <c r="AYF3" s="614"/>
      <c r="AYG3" s="614"/>
      <c r="AYH3" s="614"/>
      <c r="AYI3" s="614"/>
      <c r="AYJ3" s="614"/>
      <c r="AYK3" s="614"/>
      <c r="AYL3" s="614"/>
      <c r="AYM3" s="614"/>
      <c r="AYN3" s="614"/>
      <c r="AYO3" s="614"/>
      <c r="AYP3" s="614"/>
      <c r="AYQ3" s="614"/>
      <c r="AYR3" s="614"/>
      <c r="AYS3" s="614"/>
      <c r="AYT3" s="614"/>
      <c r="AYU3" s="614"/>
      <c r="AYV3" s="614"/>
      <c r="AYW3" s="614"/>
      <c r="AYX3" s="614"/>
      <c r="AYY3" s="614"/>
      <c r="AYZ3" s="614"/>
      <c r="AZA3" s="614"/>
      <c r="AZB3" s="614"/>
      <c r="AZC3" s="614"/>
      <c r="AZD3" s="614"/>
      <c r="AZE3" s="614"/>
      <c r="AZF3" s="614"/>
      <c r="AZG3" s="614"/>
      <c r="AZH3" s="614"/>
      <c r="AZI3" s="614"/>
      <c r="AZJ3" s="614"/>
      <c r="AZK3" s="614"/>
      <c r="AZL3" s="614"/>
      <c r="AZM3" s="614"/>
      <c r="AZN3" s="614"/>
      <c r="AZO3" s="614"/>
      <c r="AZP3" s="614"/>
      <c r="AZQ3" s="614"/>
      <c r="AZR3" s="614"/>
      <c r="AZS3" s="614"/>
      <c r="AZT3" s="614"/>
      <c r="AZU3" s="614"/>
      <c r="AZV3" s="614"/>
      <c r="AZW3" s="614"/>
      <c r="AZX3" s="614"/>
      <c r="AZY3" s="614"/>
      <c r="AZZ3" s="614"/>
      <c r="BAA3" s="614"/>
      <c r="BAB3" s="614"/>
      <c r="BAC3" s="614"/>
      <c r="BAD3" s="614"/>
      <c r="BAE3" s="614"/>
      <c r="BAF3" s="614"/>
      <c r="BAG3" s="614"/>
      <c r="BAH3" s="614"/>
      <c r="BAI3" s="614"/>
      <c r="BAJ3" s="614"/>
      <c r="BAK3" s="614"/>
      <c r="BAL3" s="614"/>
      <c r="BAM3" s="614"/>
      <c r="BAN3" s="614"/>
      <c r="BAO3" s="614"/>
      <c r="BAP3" s="614"/>
      <c r="BAQ3" s="614"/>
      <c r="BAR3" s="614"/>
      <c r="BAS3" s="614"/>
      <c r="BAT3" s="614"/>
      <c r="BAU3" s="614"/>
      <c r="BAV3" s="614"/>
      <c r="BAW3" s="614"/>
      <c r="BAX3" s="614"/>
      <c r="BAY3" s="614"/>
      <c r="BAZ3" s="614"/>
      <c r="BBA3" s="614"/>
      <c r="BBB3" s="614"/>
      <c r="BBC3" s="614"/>
      <c r="BBD3" s="614"/>
      <c r="BBE3" s="614"/>
      <c r="BBF3" s="614"/>
      <c r="BBG3" s="614"/>
      <c r="BBH3" s="614"/>
      <c r="BBI3" s="614"/>
      <c r="BBJ3" s="614"/>
      <c r="BBK3" s="614"/>
      <c r="BBL3" s="614"/>
      <c r="BBM3" s="614"/>
      <c r="BBN3" s="614"/>
      <c r="BBO3" s="614"/>
      <c r="BBP3" s="614"/>
      <c r="BBQ3" s="614"/>
      <c r="BBR3" s="614"/>
      <c r="BBS3" s="614"/>
      <c r="BBT3" s="614"/>
      <c r="BBU3" s="614"/>
      <c r="BBV3" s="614"/>
      <c r="BBW3" s="614"/>
      <c r="BBX3" s="614"/>
      <c r="BBY3" s="614"/>
      <c r="BBZ3" s="614"/>
      <c r="BCA3" s="614"/>
      <c r="BCB3" s="614"/>
      <c r="BCC3" s="614"/>
      <c r="BCD3" s="614"/>
      <c r="BCE3" s="614"/>
      <c r="BCF3" s="614"/>
      <c r="BCG3" s="614"/>
      <c r="BCH3" s="614"/>
      <c r="BCI3" s="614"/>
      <c r="BCJ3" s="614"/>
      <c r="BCK3" s="614"/>
      <c r="BCL3" s="614"/>
      <c r="BCM3" s="614"/>
      <c r="BCN3" s="614"/>
      <c r="BCO3" s="614"/>
      <c r="BCP3" s="614"/>
      <c r="BCQ3" s="614"/>
      <c r="BCR3" s="614"/>
      <c r="BCS3" s="614"/>
      <c r="BCT3" s="614"/>
      <c r="BCU3" s="614"/>
      <c r="BCV3" s="614"/>
      <c r="BCW3" s="614"/>
      <c r="BCX3" s="614"/>
      <c r="BCY3" s="614"/>
      <c r="BCZ3" s="614"/>
      <c r="BDA3" s="614"/>
      <c r="BDB3" s="614"/>
      <c r="BDC3" s="614"/>
      <c r="BDD3" s="614"/>
      <c r="BDE3" s="614"/>
      <c r="BDF3" s="614"/>
      <c r="BDG3" s="614"/>
      <c r="BDH3" s="614"/>
      <c r="BDI3" s="614"/>
      <c r="BDJ3" s="614"/>
      <c r="BDK3" s="614"/>
      <c r="BDL3" s="614"/>
      <c r="BDM3" s="614"/>
      <c r="BDN3" s="614"/>
      <c r="BDO3" s="614"/>
      <c r="BDP3" s="614"/>
      <c r="BDQ3" s="614"/>
      <c r="BDR3" s="614"/>
      <c r="BDS3" s="614"/>
      <c r="BDT3" s="614"/>
      <c r="BDU3" s="614"/>
      <c r="BDV3" s="614"/>
      <c r="BDW3" s="614"/>
      <c r="BDX3" s="614"/>
      <c r="BDY3" s="614"/>
      <c r="BDZ3" s="614"/>
      <c r="BEA3" s="614"/>
      <c r="BEB3" s="614"/>
      <c r="BEC3" s="614"/>
      <c r="BED3" s="614"/>
      <c r="BEE3" s="614"/>
      <c r="BEF3" s="614"/>
      <c r="BEG3" s="614"/>
      <c r="BEH3" s="614"/>
      <c r="BEI3" s="614"/>
      <c r="BEJ3" s="614"/>
      <c r="BEK3" s="614"/>
      <c r="BEL3" s="614"/>
      <c r="BEM3" s="614"/>
      <c r="BEN3" s="614"/>
      <c r="BEO3" s="614"/>
      <c r="BEP3" s="614"/>
      <c r="BEQ3" s="614"/>
      <c r="BER3" s="614"/>
      <c r="BES3" s="614"/>
      <c r="BET3" s="614"/>
      <c r="BEU3" s="614"/>
      <c r="BEV3" s="614"/>
      <c r="BEW3" s="614"/>
      <c r="BEX3" s="614"/>
      <c r="BEY3" s="614"/>
      <c r="BEZ3" s="614"/>
      <c r="BFA3" s="614"/>
      <c r="BFB3" s="614"/>
      <c r="BFC3" s="614"/>
      <c r="BFD3" s="614"/>
      <c r="BFE3" s="614"/>
      <c r="BFF3" s="614"/>
      <c r="BFG3" s="614"/>
      <c r="BFH3" s="614"/>
      <c r="BFI3" s="614"/>
      <c r="BFJ3" s="614"/>
      <c r="BFK3" s="614"/>
      <c r="BFL3" s="614"/>
      <c r="BFM3" s="614"/>
      <c r="BFN3" s="614"/>
      <c r="BFO3" s="614"/>
      <c r="BFP3" s="614"/>
      <c r="BFQ3" s="614"/>
      <c r="BFR3" s="614"/>
      <c r="BFS3" s="614"/>
      <c r="BFT3" s="614"/>
      <c r="BFU3" s="614"/>
      <c r="BFV3" s="614"/>
      <c r="BFW3" s="614"/>
      <c r="BFX3" s="614"/>
      <c r="BFY3" s="614"/>
      <c r="BFZ3" s="614"/>
      <c r="BGA3" s="614"/>
      <c r="BGB3" s="614"/>
      <c r="BGC3" s="614"/>
      <c r="BGD3" s="614"/>
      <c r="BGE3" s="614"/>
      <c r="BGF3" s="614"/>
      <c r="BGG3" s="614"/>
      <c r="BGH3" s="614"/>
      <c r="BGI3" s="614"/>
      <c r="BGJ3" s="614"/>
      <c r="BGK3" s="614"/>
      <c r="BGL3" s="614"/>
      <c r="BGM3" s="614"/>
      <c r="BGN3" s="614"/>
      <c r="BGO3" s="614"/>
      <c r="BGP3" s="614"/>
      <c r="BGQ3" s="614"/>
      <c r="BGR3" s="614"/>
      <c r="BGS3" s="614"/>
      <c r="BGT3" s="614"/>
      <c r="BGU3" s="614"/>
      <c r="BGV3" s="614"/>
      <c r="BGW3" s="614"/>
      <c r="BGX3" s="614"/>
      <c r="BGY3" s="614"/>
      <c r="BGZ3" s="614"/>
      <c r="BHA3" s="614"/>
      <c r="BHB3" s="614"/>
      <c r="BHC3" s="614"/>
      <c r="BHD3" s="614"/>
      <c r="BHE3" s="614"/>
      <c r="BHF3" s="614"/>
      <c r="BHG3" s="614"/>
      <c r="BHH3" s="614"/>
      <c r="BHI3" s="614"/>
      <c r="BHJ3" s="614"/>
      <c r="BHK3" s="614"/>
      <c r="BHL3" s="614"/>
      <c r="BHM3" s="614"/>
      <c r="BHN3" s="614"/>
      <c r="BHO3" s="614"/>
      <c r="BHP3" s="614"/>
      <c r="BHQ3" s="614"/>
      <c r="BHR3" s="614"/>
      <c r="BHS3" s="614"/>
      <c r="BHT3" s="614"/>
      <c r="BHU3" s="614"/>
      <c r="BHV3" s="614"/>
      <c r="BHW3" s="614"/>
      <c r="BHX3" s="614"/>
      <c r="BHY3" s="614"/>
      <c r="BHZ3" s="614"/>
      <c r="BIA3" s="614"/>
      <c r="BIB3" s="614"/>
      <c r="BIC3" s="614"/>
      <c r="BID3" s="614"/>
      <c r="BIE3" s="614"/>
      <c r="BIF3" s="614"/>
      <c r="BIG3" s="614"/>
      <c r="BIH3" s="614"/>
      <c r="BII3" s="614"/>
      <c r="BIJ3" s="614"/>
      <c r="BIK3" s="614"/>
      <c r="BIL3" s="614"/>
      <c r="BIM3" s="614"/>
      <c r="BIN3" s="614"/>
      <c r="BIO3" s="614"/>
      <c r="BIP3" s="614"/>
      <c r="BIQ3" s="614"/>
      <c r="BIR3" s="614"/>
      <c r="BIS3" s="614"/>
      <c r="BIT3" s="614"/>
      <c r="BIU3" s="614"/>
      <c r="BIV3" s="614"/>
      <c r="BIW3" s="614"/>
      <c r="BIX3" s="614"/>
      <c r="BIY3" s="614"/>
      <c r="BIZ3" s="614"/>
      <c r="BJA3" s="614"/>
      <c r="BJB3" s="614"/>
      <c r="BJC3" s="614"/>
      <c r="BJD3" s="614"/>
      <c r="BJE3" s="614"/>
      <c r="BJF3" s="614"/>
      <c r="BJG3" s="614"/>
      <c r="BJH3" s="614"/>
      <c r="BJI3" s="614"/>
      <c r="BJJ3" s="614"/>
      <c r="BJK3" s="614"/>
      <c r="BJL3" s="614"/>
      <c r="BJM3" s="614"/>
      <c r="BJN3" s="614"/>
      <c r="BJO3" s="614"/>
      <c r="BJP3" s="614"/>
      <c r="BJQ3" s="614"/>
      <c r="BJR3" s="614"/>
      <c r="BJS3" s="614"/>
      <c r="BJT3" s="614"/>
      <c r="BJU3" s="614"/>
      <c r="BJV3" s="614"/>
      <c r="BJW3" s="614"/>
      <c r="BJX3" s="614"/>
      <c r="BJY3" s="614"/>
      <c r="BJZ3" s="614"/>
      <c r="BKA3" s="614"/>
      <c r="BKB3" s="614"/>
      <c r="BKC3" s="614"/>
      <c r="BKD3" s="614"/>
      <c r="BKE3" s="614"/>
      <c r="BKF3" s="614"/>
      <c r="BKG3" s="614"/>
      <c r="BKH3" s="614"/>
      <c r="BKI3" s="614"/>
      <c r="BKJ3" s="614"/>
      <c r="BKK3" s="614"/>
      <c r="BKL3" s="614"/>
      <c r="BKM3" s="614"/>
      <c r="BKN3" s="614"/>
      <c r="BKO3" s="614"/>
      <c r="BKP3" s="614"/>
      <c r="BKQ3" s="614"/>
      <c r="BKR3" s="614"/>
      <c r="BKS3" s="614"/>
      <c r="BKT3" s="614"/>
      <c r="BKU3" s="614"/>
      <c r="BKV3" s="614"/>
      <c r="BKW3" s="614"/>
      <c r="BKX3" s="614"/>
      <c r="BKY3" s="614"/>
      <c r="BKZ3" s="614"/>
      <c r="BLA3" s="614"/>
      <c r="BLB3" s="614"/>
      <c r="BLC3" s="614"/>
      <c r="BLD3" s="614"/>
      <c r="BLE3" s="614"/>
      <c r="BLF3" s="614"/>
      <c r="BLG3" s="614"/>
      <c r="BLH3" s="614"/>
      <c r="BLI3" s="614"/>
      <c r="BLJ3" s="614"/>
      <c r="BLK3" s="614"/>
      <c r="BLL3" s="614"/>
      <c r="BLM3" s="614"/>
      <c r="BLN3" s="614"/>
      <c r="BLO3" s="614"/>
      <c r="BLP3" s="614"/>
      <c r="BLQ3" s="614"/>
      <c r="BLR3" s="614"/>
      <c r="BLS3" s="614"/>
      <c r="BLT3" s="614"/>
      <c r="BLU3" s="614"/>
      <c r="BLV3" s="614"/>
      <c r="BLW3" s="614"/>
      <c r="BLX3" s="614"/>
      <c r="BLY3" s="614"/>
      <c r="BLZ3" s="614"/>
      <c r="BMA3" s="614"/>
      <c r="BMB3" s="614"/>
      <c r="BMC3" s="614"/>
      <c r="BMD3" s="614"/>
      <c r="BME3" s="614"/>
      <c r="BMF3" s="614"/>
      <c r="BMG3" s="614"/>
      <c r="BMH3" s="614"/>
      <c r="BMI3" s="614"/>
      <c r="BMJ3" s="614"/>
      <c r="BMK3" s="614"/>
      <c r="BML3" s="614"/>
      <c r="BMM3" s="614"/>
      <c r="BMN3" s="614"/>
      <c r="BMO3" s="614"/>
      <c r="BMP3" s="614"/>
      <c r="BMQ3" s="614"/>
      <c r="BMR3" s="614"/>
      <c r="BMS3" s="614"/>
      <c r="BMT3" s="614"/>
      <c r="BMU3" s="614"/>
      <c r="BMV3" s="614"/>
      <c r="BMW3" s="614"/>
      <c r="BMX3" s="614"/>
      <c r="BMY3" s="614"/>
      <c r="BMZ3" s="614"/>
      <c r="BNA3" s="614"/>
      <c r="BNB3" s="614"/>
      <c r="BNC3" s="614"/>
      <c r="BND3" s="614"/>
      <c r="BNE3" s="614"/>
      <c r="BNF3" s="614"/>
      <c r="BNG3" s="614"/>
      <c r="BNH3" s="614"/>
      <c r="BNI3" s="614"/>
      <c r="BNJ3" s="614"/>
      <c r="BNK3" s="614"/>
      <c r="BNL3" s="614"/>
      <c r="BNM3" s="614"/>
      <c r="BNN3" s="614"/>
      <c r="BNO3" s="614"/>
      <c r="BNP3" s="614"/>
      <c r="BNQ3" s="614"/>
      <c r="BNR3" s="614"/>
      <c r="BNS3" s="614"/>
      <c r="BNT3" s="614"/>
      <c r="BNU3" s="614"/>
      <c r="BNV3" s="614"/>
      <c r="BNW3" s="614"/>
      <c r="BNX3" s="614"/>
      <c r="BNY3" s="614"/>
      <c r="BNZ3" s="614"/>
      <c r="BOA3" s="614"/>
      <c r="BOB3" s="614"/>
      <c r="BOC3" s="614"/>
      <c r="BOD3" s="614"/>
      <c r="BOE3" s="614"/>
      <c r="BOF3" s="614"/>
      <c r="BOG3" s="614"/>
      <c r="BOH3" s="614"/>
      <c r="BOI3" s="614"/>
      <c r="BOJ3" s="614"/>
      <c r="BOK3" s="614"/>
      <c r="BOL3" s="614"/>
      <c r="BOM3" s="614"/>
      <c r="BON3" s="614"/>
      <c r="BOO3" s="614"/>
      <c r="BOP3" s="614"/>
      <c r="BOQ3" s="614"/>
      <c r="BOR3" s="614"/>
      <c r="BOS3" s="614"/>
      <c r="BOT3" s="614"/>
      <c r="BOU3" s="614"/>
      <c r="BOV3" s="614"/>
      <c r="BOW3" s="614"/>
      <c r="BOX3" s="614"/>
      <c r="BOY3" s="614"/>
      <c r="BOZ3" s="614"/>
      <c r="BPA3" s="614"/>
      <c r="BPB3" s="614"/>
      <c r="BPC3" s="614"/>
      <c r="BPD3" s="614"/>
      <c r="BPE3" s="614"/>
      <c r="BPF3" s="614"/>
      <c r="BPG3" s="614"/>
      <c r="BPH3" s="614"/>
      <c r="BPI3" s="614"/>
      <c r="BPJ3" s="614"/>
      <c r="BPK3" s="614"/>
      <c r="BPL3" s="614"/>
      <c r="BPM3" s="614"/>
      <c r="BPN3" s="614"/>
      <c r="BPO3" s="614"/>
      <c r="BPP3" s="614"/>
      <c r="BPQ3" s="614"/>
      <c r="BPR3" s="614"/>
      <c r="BPS3" s="614"/>
      <c r="BPT3" s="614"/>
      <c r="BPU3" s="614"/>
      <c r="BPV3" s="614"/>
      <c r="BPW3" s="614"/>
      <c r="BPX3" s="614"/>
      <c r="BPY3" s="614"/>
      <c r="BPZ3" s="614"/>
      <c r="BQA3" s="614"/>
      <c r="BQB3" s="614"/>
      <c r="BQC3" s="614"/>
      <c r="BQD3" s="614"/>
      <c r="BQE3" s="614"/>
      <c r="BQF3" s="614"/>
      <c r="BQG3" s="614"/>
      <c r="BQH3" s="614"/>
      <c r="BQI3" s="614"/>
      <c r="BQJ3" s="614"/>
      <c r="BQK3" s="614"/>
      <c r="BQL3" s="614"/>
      <c r="BQM3" s="614"/>
      <c r="BQN3" s="614"/>
      <c r="BQO3" s="614"/>
      <c r="BQP3" s="614"/>
      <c r="BQQ3" s="614"/>
      <c r="BQR3" s="614"/>
      <c r="BQS3" s="614"/>
      <c r="BQT3" s="614"/>
      <c r="BQU3" s="614"/>
      <c r="BQV3" s="614"/>
      <c r="BQW3" s="614"/>
      <c r="BQX3" s="614"/>
      <c r="BQY3" s="614"/>
      <c r="BQZ3" s="614"/>
      <c r="BRA3" s="614"/>
      <c r="BRB3" s="614"/>
      <c r="BRC3" s="614"/>
      <c r="BRD3" s="614"/>
      <c r="BRE3" s="614"/>
      <c r="BRF3" s="614"/>
      <c r="BRG3" s="614"/>
      <c r="BRH3" s="614"/>
      <c r="BRI3" s="614"/>
      <c r="BRJ3" s="614"/>
      <c r="BRK3" s="614"/>
      <c r="BRL3" s="614"/>
      <c r="BRM3" s="614"/>
      <c r="BRN3" s="614"/>
      <c r="BRO3" s="614"/>
      <c r="BRP3" s="614"/>
      <c r="BRQ3" s="614"/>
      <c r="BRR3" s="614"/>
      <c r="BRS3" s="614"/>
      <c r="BRT3" s="614"/>
      <c r="BRU3" s="614"/>
      <c r="BRV3" s="614"/>
      <c r="BRW3" s="614"/>
      <c r="BRX3" s="614"/>
      <c r="BRY3" s="614"/>
      <c r="BRZ3" s="614"/>
      <c r="BSA3" s="614"/>
      <c r="BSB3" s="614"/>
      <c r="BSC3" s="614"/>
      <c r="BSD3" s="614"/>
      <c r="BSE3" s="614"/>
      <c r="BSF3" s="614"/>
      <c r="BSG3" s="614"/>
      <c r="BSH3" s="614"/>
      <c r="BSI3" s="614"/>
      <c r="BSJ3" s="614"/>
      <c r="BSK3" s="614"/>
      <c r="BSL3" s="614"/>
      <c r="BSM3" s="614"/>
      <c r="BSN3" s="614"/>
      <c r="BSO3" s="614"/>
      <c r="BSP3" s="614"/>
      <c r="BSQ3" s="614"/>
      <c r="BSR3" s="614"/>
      <c r="BSS3" s="614"/>
      <c r="BST3" s="614"/>
      <c r="BSU3" s="614"/>
      <c r="BSV3" s="614"/>
      <c r="BSW3" s="614"/>
      <c r="BSX3" s="614"/>
      <c r="BSY3" s="614"/>
      <c r="BSZ3" s="614"/>
      <c r="BTA3" s="614"/>
      <c r="BTB3" s="614"/>
      <c r="BTC3" s="614"/>
      <c r="BTD3" s="614"/>
      <c r="BTE3" s="614"/>
      <c r="BTF3" s="614"/>
      <c r="BTG3" s="614"/>
      <c r="BTH3" s="614"/>
      <c r="BTI3" s="614"/>
      <c r="BTJ3" s="614"/>
      <c r="BTK3" s="614"/>
      <c r="BTL3" s="614"/>
      <c r="BTM3" s="614"/>
      <c r="BTN3" s="614"/>
      <c r="BTO3" s="614"/>
      <c r="BTP3" s="614"/>
      <c r="BTQ3" s="614"/>
      <c r="BTR3" s="614"/>
      <c r="BTS3" s="614"/>
      <c r="BTT3" s="614"/>
      <c r="BTU3" s="614"/>
      <c r="BTV3" s="614"/>
      <c r="BTW3" s="614"/>
      <c r="BTX3" s="614"/>
      <c r="BTY3" s="614"/>
      <c r="BTZ3" s="614"/>
      <c r="BUA3" s="614"/>
      <c r="BUB3" s="614"/>
      <c r="BUC3" s="614"/>
      <c r="BUD3" s="614"/>
      <c r="BUE3" s="614"/>
      <c r="BUF3" s="614"/>
      <c r="BUG3" s="614"/>
      <c r="BUH3" s="614"/>
      <c r="BUI3" s="614"/>
      <c r="BUJ3" s="614"/>
      <c r="BUK3" s="614"/>
      <c r="BUL3" s="614"/>
      <c r="BUM3" s="614"/>
      <c r="BUN3" s="614"/>
      <c r="BUO3" s="614"/>
      <c r="BUP3" s="614"/>
      <c r="BUQ3" s="614"/>
      <c r="BUR3" s="614"/>
      <c r="BUS3" s="614"/>
      <c r="BUT3" s="614"/>
      <c r="BUU3" s="614"/>
      <c r="BUV3" s="614"/>
      <c r="BUW3" s="614"/>
      <c r="BUX3" s="614"/>
      <c r="BUY3" s="614"/>
      <c r="BUZ3" s="614"/>
      <c r="BVA3" s="614"/>
      <c r="BVB3" s="614"/>
      <c r="BVC3" s="614"/>
      <c r="BVD3" s="614"/>
      <c r="BVE3" s="614"/>
      <c r="BVF3" s="614"/>
      <c r="BVG3" s="614"/>
      <c r="BVH3" s="614"/>
      <c r="BVI3" s="614"/>
      <c r="BVJ3" s="614"/>
      <c r="BVK3" s="614"/>
      <c r="BVL3" s="614"/>
      <c r="BVM3" s="614"/>
      <c r="BVN3" s="614"/>
      <c r="BVO3" s="614"/>
      <c r="BVP3" s="614"/>
      <c r="BVQ3" s="614"/>
      <c r="BVR3" s="614"/>
      <c r="BVS3" s="614"/>
      <c r="BVT3" s="614"/>
      <c r="BVU3" s="614"/>
      <c r="BVV3" s="614"/>
      <c r="BVW3" s="614"/>
      <c r="BVX3" s="614"/>
      <c r="BVY3" s="614"/>
      <c r="BVZ3" s="614"/>
      <c r="BWA3" s="614"/>
      <c r="BWB3" s="614"/>
      <c r="BWC3" s="614"/>
      <c r="BWD3" s="614"/>
      <c r="BWE3" s="614"/>
      <c r="BWF3" s="614"/>
      <c r="BWG3" s="614"/>
      <c r="BWH3" s="614"/>
      <c r="BWI3" s="614"/>
      <c r="BWJ3" s="614"/>
      <c r="BWK3" s="614"/>
      <c r="BWL3" s="614"/>
      <c r="BWM3" s="614"/>
      <c r="BWN3" s="614"/>
      <c r="BWO3" s="614"/>
      <c r="BWP3" s="614"/>
      <c r="BWQ3" s="614"/>
      <c r="BWR3" s="614"/>
      <c r="BWS3" s="614"/>
      <c r="BWT3" s="614"/>
      <c r="BWU3" s="614"/>
      <c r="BWV3" s="614"/>
      <c r="BWW3" s="614"/>
      <c r="BWX3" s="614"/>
      <c r="BWY3" s="614"/>
      <c r="BWZ3" s="614"/>
      <c r="BXA3" s="614"/>
      <c r="BXB3" s="614"/>
      <c r="BXC3" s="614"/>
      <c r="BXD3" s="614"/>
      <c r="BXE3" s="614"/>
      <c r="BXF3" s="614"/>
      <c r="BXG3" s="614"/>
      <c r="BXH3" s="614"/>
      <c r="BXI3" s="614"/>
      <c r="BXJ3" s="614"/>
      <c r="BXK3" s="614"/>
      <c r="BXL3" s="614"/>
      <c r="BXM3" s="614"/>
      <c r="BXN3" s="614"/>
      <c r="BXO3" s="614"/>
      <c r="BXP3" s="614"/>
      <c r="BXQ3" s="614"/>
      <c r="BXR3" s="614"/>
      <c r="BXS3" s="614"/>
      <c r="BXT3" s="614"/>
      <c r="BXU3" s="614"/>
      <c r="BXV3" s="614"/>
      <c r="BXW3" s="614"/>
      <c r="BXX3" s="614"/>
      <c r="BXY3" s="614"/>
      <c r="BXZ3" s="614"/>
      <c r="BYA3" s="614"/>
      <c r="BYB3" s="614"/>
      <c r="BYC3" s="614"/>
      <c r="BYD3" s="614"/>
      <c r="BYE3" s="614"/>
      <c r="BYF3" s="614"/>
      <c r="BYG3" s="614"/>
      <c r="BYH3" s="614"/>
      <c r="BYI3" s="614"/>
      <c r="BYJ3" s="614"/>
      <c r="BYK3" s="614"/>
      <c r="BYL3" s="614"/>
      <c r="BYM3" s="614"/>
      <c r="BYN3" s="614"/>
      <c r="BYO3" s="614"/>
      <c r="BYP3" s="614"/>
      <c r="BYQ3" s="614"/>
      <c r="BYR3" s="614"/>
      <c r="BYS3" s="614"/>
      <c r="BYT3" s="614"/>
      <c r="BYU3" s="614"/>
      <c r="BYV3" s="614"/>
      <c r="BYW3" s="614"/>
      <c r="BYX3" s="614"/>
      <c r="BYY3" s="614"/>
      <c r="BYZ3" s="614"/>
      <c r="BZA3" s="614"/>
      <c r="BZB3" s="614"/>
      <c r="BZC3" s="614"/>
      <c r="BZD3" s="614"/>
      <c r="BZE3" s="614"/>
      <c r="BZF3" s="614"/>
      <c r="BZG3" s="614"/>
      <c r="BZH3" s="614"/>
      <c r="BZI3" s="614"/>
      <c r="BZJ3" s="614"/>
      <c r="BZK3" s="614"/>
      <c r="BZL3" s="614"/>
      <c r="BZM3" s="614"/>
      <c r="BZN3" s="614"/>
      <c r="BZO3" s="614"/>
      <c r="BZP3" s="614"/>
      <c r="BZQ3" s="614"/>
      <c r="BZR3" s="614"/>
      <c r="BZS3" s="614"/>
      <c r="BZT3" s="614"/>
      <c r="BZU3" s="614"/>
      <c r="BZV3" s="614"/>
      <c r="BZW3" s="614"/>
      <c r="BZX3" s="614"/>
      <c r="BZY3" s="614"/>
      <c r="BZZ3" s="614"/>
      <c r="CAA3" s="614"/>
      <c r="CAB3" s="614"/>
      <c r="CAC3" s="614"/>
      <c r="CAD3" s="614"/>
      <c r="CAE3" s="614"/>
      <c r="CAF3" s="614"/>
      <c r="CAG3" s="614"/>
      <c r="CAH3" s="614"/>
      <c r="CAI3" s="614"/>
      <c r="CAJ3" s="614"/>
      <c r="CAK3" s="614"/>
      <c r="CAL3" s="614"/>
      <c r="CAM3" s="614"/>
      <c r="CAN3" s="614"/>
      <c r="CAO3" s="614"/>
      <c r="CAP3" s="614"/>
      <c r="CAQ3" s="614"/>
      <c r="CAR3" s="614"/>
      <c r="CAS3" s="614"/>
      <c r="CAT3" s="614"/>
      <c r="CAU3" s="614"/>
      <c r="CAV3" s="614"/>
      <c r="CAW3" s="614"/>
      <c r="CAX3" s="614"/>
      <c r="CAY3" s="614"/>
      <c r="CAZ3" s="614"/>
      <c r="CBA3" s="614"/>
      <c r="CBB3" s="614"/>
      <c r="CBC3" s="614"/>
      <c r="CBD3" s="614"/>
      <c r="CBE3" s="614"/>
      <c r="CBF3" s="614"/>
      <c r="CBG3" s="614"/>
      <c r="CBH3" s="614"/>
      <c r="CBI3" s="614"/>
      <c r="CBJ3" s="614"/>
      <c r="CBK3" s="614"/>
      <c r="CBL3" s="614"/>
      <c r="CBM3" s="614"/>
      <c r="CBN3" s="614"/>
      <c r="CBO3" s="614"/>
      <c r="CBP3" s="614"/>
      <c r="CBQ3" s="614"/>
      <c r="CBR3" s="614"/>
      <c r="CBS3" s="614"/>
      <c r="CBT3" s="614"/>
      <c r="CBU3" s="614"/>
      <c r="CBV3" s="614"/>
      <c r="CBW3" s="614"/>
      <c r="CBX3" s="614"/>
      <c r="CBY3" s="614"/>
      <c r="CBZ3" s="614"/>
      <c r="CCA3" s="614"/>
      <c r="CCB3" s="614"/>
      <c r="CCC3" s="614"/>
      <c r="CCD3" s="614"/>
      <c r="CCE3" s="614"/>
      <c r="CCF3" s="614"/>
      <c r="CCG3" s="614"/>
      <c r="CCH3" s="614"/>
      <c r="CCI3" s="614"/>
      <c r="CCJ3" s="614"/>
      <c r="CCK3" s="614"/>
      <c r="CCL3" s="614"/>
      <c r="CCM3" s="614"/>
      <c r="CCN3" s="614"/>
      <c r="CCO3" s="614"/>
      <c r="CCP3" s="614"/>
      <c r="CCQ3" s="614"/>
      <c r="CCR3" s="614"/>
      <c r="CCS3" s="614"/>
      <c r="CCT3" s="614"/>
      <c r="CCU3" s="614"/>
      <c r="CCV3" s="614"/>
      <c r="CCW3" s="614"/>
      <c r="CCX3" s="614"/>
      <c r="CCY3" s="614"/>
      <c r="CCZ3" s="614"/>
      <c r="CDA3" s="614"/>
      <c r="CDB3" s="614"/>
      <c r="CDC3" s="614"/>
      <c r="CDD3" s="614"/>
      <c r="CDE3" s="614"/>
      <c r="CDF3" s="614"/>
      <c r="CDG3" s="614"/>
      <c r="CDH3" s="614"/>
      <c r="CDI3" s="614"/>
      <c r="CDJ3" s="614"/>
      <c r="CDK3" s="614"/>
      <c r="CDL3" s="614"/>
      <c r="CDM3" s="614"/>
      <c r="CDN3" s="614"/>
      <c r="CDO3" s="614"/>
      <c r="CDP3" s="614"/>
      <c r="CDQ3" s="614"/>
      <c r="CDR3" s="614"/>
      <c r="CDS3" s="614"/>
      <c r="CDT3" s="614"/>
      <c r="CDU3" s="614"/>
      <c r="CDV3" s="614"/>
      <c r="CDW3" s="614"/>
      <c r="CDX3" s="614"/>
      <c r="CDY3" s="614"/>
      <c r="CDZ3" s="614"/>
      <c r="CEA3" s="614"/>
      <c r="CEB3" s="614"/>
      <c r="CEC3" s="614"/>
      <c r="CED3" s="614"/>
      <c r="CEE3" s="614"/>
      <c r="CEF3" s="614"/>
      <c r="CEG3" s="614"/>
      <c r="CEH3" s="614"/>
      <c r="CEI3" s="614"/>
      <c r="CEJ3" s="614"/>
      <c r="CEK3" s="614"/>
      <c r="CEL3" s="614"/>
      <c r="CEM3" s="614"/>
      <c r="CEN3" s="614"/>
      <c r="CEO3" s="614"/>
      <c r="CEP3" s="614"/>
      <c r="CEQ3" s="614"/>
      <c r="CER3" s="614"/>
      <c r="CES3" s="614"/>
      <c r="CET3" s="614"/>
      <c r="CEU3" s="614"/>
      <c r="CEV3" s="614"/>
      <c r="CEW3" s="614"/>
      <c r="CEX3" s="614"/>
      <c r="CEY3" s="614"/>
      <c r="CEZ3" s="614"/>
      <c r="CFA3" s="614"/>
      <c r="CFB3" s="614"/>
      <c r="CFC3" s="614"/>
      <c r="CFD3" s="614"/>
      <c r="CFE3" s="614"/>
      <c r="CFF3" s="614"/>
      <c r="CFG3" s="614"/>
      <c r="CFH3" s="614"/>
      <c r="CFI3" s="614"/>
      <c r="CFJ3" s="614"/>
      <c r="CFK3" s="614"/>
      <c r="CFL3" s="614"/>
      <c r="CFM3" s="614"/>
      <c r="CFN3" s="614"/>
      <c r="CFO3" s="614"/>
      <c r="CFP3" s="614"/>
      <c r="CFQ3" s="614"/>
      <c r="CFR3" s="614"/>
      <c r="CFS3" s="614"/>
      <c r="CFT3" s="614"/>
      <c r="CFU3" s="614"/>
      <c r="CFV3" s="614"/>
      <c r="CFW3" s="614"/>
      <c r="CFX3" s="614"/>
      <c r="CFY3" s="614"/>
      <c r="CFZ3" s="614"/>
      <c r="CGA3" s="614"/>
      <c r="CGB3" s="614"/>
      <c r="CGC3" s="614"/>
      <c r="CGD3" s="614"/>
      <c r="CGE3" s="614"/>
      <c r="CGF3" s="614"/>
      <c r="CGG3" s="614"/>
      <c r="CGH3" s="614"/>
      <c r="CGI3" s="614"/>
      <c r="CGJ3" s="614"/>
      <c r="CGK3" s="614"/>
      <c r="CGL3" s="614"/>
      <c r="CGM3" s="614"/>
      <c r="CGN3" s="614"/>
      <c r="CGO3" s="614"/>
      <c r="CGP3" s="614"/>
      <c r="CGQ3" s="614"/>
      <c r="CGR3" s="614"/>
      <c r="CGS3" s="614"/>
      <c r="CGT3" s="614"/>
      <c r="CGU3" s="614"/>
      <c r="CGV3" s="614"/>
      <c r="CGW3" s="614"/>
      <c r="CGX3" s="614"/>
      <c r="CGY3" s="614"/>
      <c r="CGZ3" s="614"/>
      <c r="CHA3" s="614"/>
      <c r="CHB3" s="614"/>
      <c r="CHC3" s="614"/>
      <c r="CHD3" s="614"/>
      <c r="CHE3" s="614"/>
      <c r="CHF3" s="614"/>
      <c r="CHG3" s="614"/>
      <c r="CHH3" s="614"/>
      <c r="CHI3" s="614"/>
      <c r="CHJ3" s="614"/>
      <c r="CHK3" s="614"/>
      <c r="CHL3" s="614"/>
      <c r="CHM3" s="614"/>
      <c r="CHN3" s="614"/>
      <c r="CHO3" s="614"/>
      <c r="CHP3" s="614"/>
      <c r="CHQ3" s="614"/>
      <c r="CHR3" s="614"/>
      <c r="CHS3" s="614"/>
      <c r="CHT3" s="614"/>
      <c r="CHU3" s="614"/>
      <c r="CHV3" s="614"/>
      <c r="CHW3" s="614"/>
      <c r="CHX3" s="614"/>
      <c r="CHY3" s="614"/>
      <c r="CHZ3" s="614"/>
      <c r="CIA3" s="614"/>
      <c r="CIB3" s="614"/>
      <c r="CIC3" s="614"/>
      <c r="CID3" s="614"/>
      <c r="CIE3" s="614"/>
      <c r="CIF3" s="614"/>
      <c r="CIG3" s="614"/>
      <c r="CIH3" s="614"/>
      <c r="CII3" s="614"/>
      <c r="CIJ3" s="614"/>
      <c r="CIK3" s="614"/>
      <c r="CIL3" s="614"/>
      <c r="CIM3" s="614"/>
      <c r="CIN3" s="614"/>
      <c r="CIO3" s="614"/>
      <c r="CIP3" s="614"/>
      <c r="CIQ3" s="614"/>
      <c r="CIR3" s="614"/>
      <c r="CIS3" s="614"/>
      <c r="CIT3" s="614"/>
      <c r="CIU3" s="614"/>
      <c r="CIV3" s="614"/>
      <c r="CIW3" s="614"/>
      <c r="CIX3" s="614"/>
      <c r="CIY3" s="614"/>
      <c r="CIZ3" s="614"/>
      <c r="CJA3" s="614"/>
      <c r="CJB3" s="614"/>
      <c r="CJC3" s="614"/>
      <c r="CJD3" s="614"/>
      <c r="CJE3" s="614"/>
      <c r="CJF3" s="614"/>
      <c r="CJG3" s="614"/>
      <c r="CJH3" s="614"/>
      <c r="CJI3" s="614"/>
      <c r="CJJ3" s="614"/>
      <c r="CJK3" s="614"/>
      <c r="CJL3" s="614"/>
      <c r="CJM3" s="614"/>
      <c r="CJN3" s="614"/>
      <c r="CJO3" s="614"/>
      <c r="CJP3" s="614"/>
      <c r="CJQ3" s="614"/>
      <c r="CJR3" s="614"/>
      <c r="CJS3" s="614"/>
      <c r="CJT3" s="614"/>
      <c r="CJU3" s="614"/>
      <c r="CJV3" s="614"/>
      <c r="CJW3" s="614"/>
      <c r="CJX3" s="614"/>
      <c r="CJY3" s="614"/>
      <c r="CJZ3" s="614"/>
      <c r="CKA3" s="614"/>
      <c r="CKB3" s="614"/>
      <c r="CKC3" s="614"/>
      <c r="CKD3" s="614"/>
      <c r="CKE3" s="614"/>
      <c r="CKF3" s="614"/>
      <c r="CKG3" s="614"/>
      <c r="CKH3" s="614"/>
      <c r="CKI3" s="614"/>
      <c r="CKJ3" s="614"/>
      <c r="CKK3" s="614"/>
      <c r="CKL3" s="614"/>
      <c r="CKM3" s="614"/>
      <c r="CKN3" s="614"/>
      <c r="CKO3" s="614"/>
      <c r="CKP3" s="614"/>
      <c r="CKQ3" s="614"/>
      <c r="CKR3" s="614"/>
      <c r="CKS3" s="614"/>
      <c r="CKT3" s="614"/>
      <c r="CKU3" s="614"/>
      <c r="CKV3" s="614"/>
      <c r="CKW3" s="614"/>
      <c r="CKX3" s="614"/>
      <c r="CKY3" s="614"/>
      <c r="CKZ3" s="614"/>
      <c r="CLA3" s="614"/>
      <c r="CLB3" s="614"/>
      <c r="CLC3" s="614"/>
      <c r="CLD3" s="614"/>
      <c r="CLE3" s="614"/>
      <c r="CLF3" s="614"/>
      <c r="CLG3" s="614"/>
      <c r="CLH3" s="614"/>
      <c r="CLI3" s="614"/>
      <c r="CLJ3" s="614"/>
      <c r="CLK3" s="614"/>
      <c r="CLL3" s="614"/>
      <c r="CLM3" s="614"/>
      <c r="CLN3" s="614"/>
      <c r="CLO3" s="614"/>
      <c r="CLP3" s="614"/>
      <c r="CLQ3" s="614"/>
      <c r="CLR3" s="614"/>
      <c r="CLS3" s="614"/>
      <c r="CLT3" s="614"/>
      <c r="CLU3" s="614"/>
      <c r="CLV3" s="614"/>
      <c r="CLW3" s="614"/>
      <c r="CLX3" s="614"/>
      <c r="CLY3" s="614"/>
      <c r="CLZ3" s="614"/>
      <c r="CMA3" s="614"/>
      <c r="CMB3" s="614"/>
      <c r="CMC3" s="614"/>
      <c r="CMD3" s="614"/>
      <c r="CME3" s="614"/>
      <c r="CMF3" s="614"/>
      <c r="CMG3" s="614"/>
      <c r="CMH3" s="614"/>
      <c r="CMI3" s="614"/>
      <c r="CMJ3" s="614"/>
      <c r="CMK3" s="614"/>
      <c r="CML3" s="614"/>
      <c r="CMM3" s="614"/>
      <c r="CMN3" s="614"/>
      <c r="CMO3" s="614"/>
      <c r="CMP3" s="614"/>
      <c r="CMQ3" s="614"/>
      <c r="CMR3" s="614"/>
      <c r="CMS3" s="614"/>
      <c r="CMT3" s="614"/>
      <c r="CMU3" s="614"/>
      <c r="CMV3" s="614"/>
      <c r="CMW3" s="614"/>
      <c r="CMX3" s="614"/>
      <c r="CMY3" s="614"/>
      <c r="CMZ3" s="614"/>
      <c r="CNA3" s="614"/>
      <c r="CNB3" s="614"/>
      <c r="CNC3" s="614"/>
      <c r="CND3" s="614"/>
      <c r="CNE3" s="614"/>
      <c r="CNF3" s="614"/>
      <c r="CNG3" s="614"/>
      <c r="CNH3" s="614"/>
      <c r="CNI3" s="614"/>
      <c r="CNJ3" s="614"/>
      <c r="CNK3" s="614"/>
      <c r="CNL3" s="614"/>
      <c r="CNM3" s="614"/>
      <c r="CNN3" s="614"/>
      <c r="CNO3" s="614"/>
      <c r="CNP3" s="614"/>
      <c r="CNQ3" s="614"/>
      <c r="CNR3" s="614"/>
      <c r="CNS3" s="614"/>
      <c r="CNT3" s="614"/>
      <c r="CNU3" s="614"/>
      <c r="CNV3" s="614"/>
      <c r="CNW3" s="614"/>
      <c r="CNX3" s="614"/>
      <c r="CNY3" s="614"/>
      <c r="CNZ3" s="614"/>
      <c r="COA3" s="614"/>
      <c r="COB3" s="614"/>
      <c r="COC3" s="614"/>
      <c r="COD3" s="614"/>
      <c r="COE3" s="614"/>
      <c r="COF3" s="614"/>
      <c r="COG3" s="614"/>
      <c r="COH3" s="614"/>
      <c r="COI3" s="614"/>
      <c r="COJ3" s="614"/>
      <c r="COK3" s="614"/>
      <c r="COL3" s="614"/>
      <c r="COM3" s="614"/>
      <c r="CON3" s="614"/>
      <c r="COO3" s="614"/>
      <c r="COP3" s="614"/>
      <c r="COQ3" s="614"/>
      <c r="COR3" s="614"/>
      <c r="COS3" s="614"/>
      <c r="COT3" s="614"/>
      <c r="COU3" s="614"/>
      <c r="COV3" s="614"/>
      <c r="COW3" s="614"/>
      <c r="COX3" s="614"/>
      <c r="COY3" s="614"/>
      <c r="COZ3" s="614"/>
      <c r="CPA3" s="614"/>
      <c r="CPB3" s="614"/>
      <c r="CPC3" s="614"/>
      <c r="CPD3" s="614"/>
      <c r="CPE3" s="614"/>
      <c r="CPF3" s="614"/>
      <c r="CPG3" s="614"/>
      <c r="CPH3" s="614"/>
      <c r="CPI3" s="614"/>
      <c r="CPJ3" s="614"/>
      <c r="CPK3" s="614"/>
      <c r="CPL3" s="614"/>
      <c r="CPM3" s="614"/>
      <c r="CPN3" s="614"/>
      <c r="CPO3" s="614"/>
      <c r="CPP3" s="614"/>
      <c r="CPQ3" s="614"/>
      <c r="CPR3" s="614"/>
      <c r="CPS3" s="614"/>
      <c r="CPT3" s="614"/>
      <c r="CPU3" s="614"/>
      <c r="CPV3" s="614"/>
      <c r="CPW3" s="614"/>
      <c r="CPX3" s="614"/>
      <c r="CPY3" s="614"/>
      <c r="CPZ3" s="614"/>
      <c r="CQA3" s="614"/>
      <c r="CQB3" s="614"/>
      <c r="CQC3" s="614"/>
      <c r="CQD3" s="614"/>
      <c r="CQE3" s="614"/>
      <c r="CQF3" s="614"/>
      <c r="CQG3" s="614"/>
      <c r="CQH3" s="614"/>
      <c r="CQI3" s="614"/>
      <c r="CQJ3" s="614"/>
      <c r="CQK3" s="614"/>
      <c r="CQL3" s="614"/>
      <c r="CQM3" s="614"/>
      <c r="CQN3" s="614"/>
      <c r="CQO3" s="614"/>
      <c r="CQP3" s="614"/>
      <c r="CQQ3" s="614"/>
      <c r="CQR3" s="614"/>
      <c r="CQS3" s="614"/>
      <c r="CQT3" s="614"/>
      <c r="CQU3" s="614"/>
      <c r="CQV3" s="614"/>
      <c r="CQW3" s="614"/>
      <c r="CQX3" s="614"/>
      <c r="CQY3" s="614"/>
      <c r="CQZ3" s="614"/>
      <c r="CRA3" s="614"/>
      <c r="CRB3" s="614"/>
      <c r="CRC3" s="614"/>
      <c r="CRD3" s="614"/>
      <c r="CRE3" s="614"/>
      <c r="CRF3" s="614"/>
      <c r="CRG3" s="614"/>
      <c r="CRH3" s="614"/>
      <c r="CRI3" s="614"/>
      <c r="CRJ3" s="614"/>
      <c r="CRK3" s="614"/>
      <c r="CRL3" s="614"/>
      <c r="CRM3" s="614"/>
      <c r="CRN3" s="614"/>
      <c r="CRO3" s="614"/>
      <c r="CRP3" s="614"/>
      <c r="CRQ3" s="614"/>
      <c r="CRR3" s="614"/>
      <c r="CRS3" s="614"/>
      <c r="CRT3" s="614"/>
      <c r="CRU3" s="614"/>
      <c r="CRV3" s="614"/>
      <c r="CRW3" s="614"/>
      <c r="CRX3" s="614"/>
      <c r="CRY3" s="614"/>
      <c r="CRZ3" s="614"/>
      <c r="CSA3" s="614"/>
      <c r="CSB3" s="614"/>
      <c r="CSC3" s="614"/>
      <c r="CSD3" s="614"/>
      <c r="CSE3" s="614"/>
      <c r="CSF3" s="614"/>
      <c r="CSG3" s="614"/>
      <c r="CSH3" s="614"/>
      <c r="CSI3" s="614"/>
      <c r="CSJ3" s="614"/>
      <c r="CSK3" s="614"/>
      <c r="CSL3" s="614"/>
      <c r="CSM3" s="614"/>
      <c r="CSN3" s="614"/>
      <c r="CSO3" s="614"/>
      <c r="CSP3" s="614"/>
      <c r="CSQ3" s="614"/>
      <c r="CSR3" s="614"/>
      <c r="CSS3" s="614"/>
      <c r="CST3" s="614"/>
      <c r="CSU3" s="614"/>
      <c r="CSV3" s="614"/>
      <c r="CSW3" s="614"/>
      <c r="CSX3" s="614"/>
      <c r="CSY3" s="614"/>
      <c r="CSZ3" s="614"/>
      <c r="CTA3" s="614"/>
      <c r="CTB3" s="614"/>
      <c r="CTC3" s="614"/>
      <c r="CTD3" s="614"/>
      <c r="CTE3" s="614"/>
      <c r="CTF3" s="614"/>
      <c r="CTG3" s="614"/>
      <c r="CTH3" s="614"/>
      <c r="CTI3" s="614"/>
      <c r="CTJ3" s="614"/>
      <c r="CTK3" s="614"/>
      <c r="CTL3" s="614"/>
      <c r="CTM3" s="614"/>
      <c r="CTN3" s="614"/>
      <c r="CTO3" s="614"/>
      <c r="CTP3" s="614"/>
      <c r="CTQ3" s="614"/>
      <c r="CTR3" s="614"/>
      <c r="CTS3" s="614"/>
      <c r="CTT3" s="614"/>
      <c r="CTU3" s="614"/>
      <c r="CTV3" s="614"/>
      <c r="CTW3" s="614"/>
      <c r="CTX3" s="614"/>
      <c r="CTY3" s="614"/>
      <c r="CTZ3" s="614"/>
      <c r="CUA3" s="614"/>
      <c r="CUB3" s="614"/>
      <c r="CUC3" s="614"/>
      <c r="CUD3" s="614"/>
      <c r="CUE3" s="614"/>
      <c r="CUF3" s="614"/>
      <c r="CUG3" s="614"/>
      <c r="CUH3" s="614"/>
      <c r="CUI3" s="614"/>
      <c r="CUJ3" s="614"/>
      <c r="CUK3" s="614"/>
      <c r="CUL3" s="614"/>
      <c r="CUM3" s="614"/>
      <c r="CUN3" s="614"/>
      <c r="CUO3" s="614"/>
      <c r="CUP3" s="614"/>
      <c r="CUQ3" s="614"/>
      <c r="CUR3" s="614"/>
      <c r="CUS3" s="614"/>
      <c r="CUT3" s="614"/>
      <c r="CUU3" s="614"/>
      <c r="CUV3" s="614"/>
      <c r="CUW3" s="614"/>
      <c r="CUX3" s="614"/>
      <c r="CUY3" s="614"/>
      <c r="CUZ3" s="614"/>
      <c r="CVA3" s="614"/>
      <c r="CVB3" s="614"/>
      <c r="CVC3" s="614"/>
      <c r="CVD3" s="614"/>
      <c r="CVE3" s="614"/>
      <c r="CVF3" s="614"/>
      <c r="CVG3" s="614"/>
      <c r="CVH3" s="614"/>
      <c r="CVI3" s="614"/>
      <c r="CVJ3" s="614"/>
      <c r="CVK3" s="614"/>
      <c r="CVL3" s="614"/>
      <c r="CVM3" s="614"/>
      <c r="CVN3" s="614"/>
      <c r="CVO3" s="614"/>
      <c r="CVP3" s="614"/>
      <c r="CVQ3" s="614"/>
      <c r="CVR3" s="614"/>
      <c r="CVS3" s="614"/>
      <c r="CVT3" s="614"/>
      <c r="CVU3" s="614"/>
      <c r="CVV3" s="614"/>
      <c r="CVW3" s="614"/>
      <c r="CVX3" s="614"/>
      <c r="CVY3" s="614"/>
      <c r="CVZ3" s="614"/>
      <c r="CWA3" s="614"/>
      <c r="CWB3" s="614"/>
      <c r="CWC3" s="614"/>
      <c r="CWD3" s="614"/>
      <c r="CWE3" s="614"/>
      <c r="CWF3" s="614"/>
      <c r="CWG3" s="614"/>
      <c r="CWH3" s="614"/>
      <c r="CWI3" s="614"/>
      <c r="CWJ3" s="614"/>
      <c r="CWK3" s="614"/>
      <c r="CWL3" s="614"/>
      <c r="CWM3" s="614"/>
      <c r="CWN3" s="614"/>
      <c r="CWO3" s="614"/>
      <c r="CWP3" s="614"/>
      <c r="CWQ3" s="614"/>
      <c r="CWR3" s="614"/>
      <c r="CWS3" s="614"/>
      <c r="CWT3" s="614"/>
      <c r="CWU3" s="614"/>
      <c r="CWV3" s="614"/>
      <c r="CWW3" s="614"/>
      <c r="CWX3" s="614"/>
      <c r="CWY3" s="614"/>
      <c r="CWZ3" s="614"/>
      <c r="CXA3" s="614"/>
      <c r="CXB3" s="614"/>
      <c r="CXC3" s="614"/>
      <c r="CXD3" s="614"/>
      <c r="CXE3" s="614"/>
      <c r="CXF3" s="614"/>
      <c r="CXG3" s="614"/>
      <c r="CXH3" s="614"/>
      <c r="CXI3" s="614"/>
      <c r="CXJ3" s="614"/>
      <c r="CXK3" s="614"/>
      <c r="CXL3" s="614"/>
      <c r="CXM3" s="614"/>
      <c r="CXN3" s="614"/>
      <c r="CXO3" s="614"/>
      <c r="CXP3" s="614"/>
      <c r="CXQ3" s="614"/>
      <c r="CXR3" s="614"/>
      <c r="CXS3" s="614"/>
      <c r="CXT3" s="614"/>
      <c r="CXU3" s="614"/>
      <c r="CXV3" s="614"/>
      <c r="CXW3" s="614"/>
      <c r="CXX3" s="614"/>
      <c r="CXY3" s="614"/>
      <c r="CXZ3" s="614"/>
      <c r="CYA3" s="614"/>
      <c r="CYB3" s="614"/>
      <c r="CYC3" s="614"/>
      <c r="CYD3" s="614"/>
      <c r="CYE3" s="614"/>
      <c r="CYF3" s="614"/>
      <c r="CYG3" s="614"/>
      <c r="CYH3" s="614"/>
      <c r="CYI3" s="614"/>
      <c r="CYJ3" s="614"/>
      <c r="CYK3" s="614"/>
      <c r="CYL3" s="614"/>
      <c r="CYM3" s="614"/>
      <c r="CYN3" s="614"/>
      <c r="CYO3" s="614"/>
      <c r="CYP3" s="614"/>
      <c r="CYQ3" s="614"/>
      <c r="CYR3" s="614"/>
      <c r="CYS3" s="614"/>
      <c r="CYT3" s="614"/>
      <c r="CYU3" s="614"/>
      <c r="CYV3" s="614"/>
      <c r="CYW3" s="614"/>
      <c r="CYX3" s="614"/>
      <c r="CYY3" s="614"/>
      <c r="CYZ3" s="614"/>
      <c r="CZA3" s="614"/>
      <c r="CZB3" s="614"/>
      <c r="CZC3" s="614"/>
      <c r="CZD3" s="614"/>
      <c r="CZE3" s="614"/>
      <c r="CZF3" s="614"/>
      <c r="CZG3" s="614"/>
      <c r="CZH3" s="614"/>
      <c r="CZI3" s="614"/>
      <c r="CZJ3" s="614"/>
      <c r="CZK3" s="614"/>
      <c r="CZL3" s="614"/>
      <c r="CZM3" s="614"/>
      <c r="CZN3" s="614"/>
      <c r="CZO3" s="614"/>
      <c r="CZP3" s="614"/>
      <c r="CZQ3" s="614"/>
      <c r="CZR3" s="614"/>
      <c r="CZS3" s="614"/>
      <c r="CZT3" s="614"/>
      <c r="CZU3" s="614"/>
      <c r="CZV3" s="614"/>
      <c r="CZW3" s="614"/>
      <c r="CZX3" s="614"/>
      <c r="CZY3" s="614"/>
      <c r="CZZ3" s="614"/>
      <c r="DAA3" s="614"/>
      <c r="DAB3" s="614"/>
      <c r="DAC3" s="614"/>
      <c r="DAD3" s="614"/>
      <c r="DAE3" s="614"/>
      <c r="DAF3" s="614"/>
      <c r="DAG3" s="614"/>
      <c r="DAH3" s="614"/>
      <c r="DAI3" s="614"/>
      <c r="DAJ3" s="614"/>
      <c r="DAK3" s="614"/>
      <c r="DAL3" s="614"/>
      <c r="DAM3" s="614"/>
      <c r="DAN3" s="614"/>
      <c r="DAO3" s="614"/>
      <c r="DAP3" s="614"/>
      <c r="DAQ3" s="614"/>
      <c r="DAR3" s="614"/>
      <c r="DAS3" s="614"/>
      <c r="DAT3" s="614"/>
      <c r="DAU3" s="614"/>
      <c r="DAV3" s="614"/>
      <c r="DAW3" s="614"/>
      <c r="DAX3" s="614"/>
      <c r="DAY3" s="614"/>
      <c r="DAZ3" s="614"/>
      <c r="DBA3" s="614"/>
      <c r="DBB3" s="614"/>
      <c r="DBC3" s="614"/>
      <c r="DBD3" s="614"/>
      <c r="DBE3" s="614"/>
      <c r="DBF3" s="614"/>
      <c r="DBG3" s="614"/>
      <c r="DBH3" s="614"/>
      <c r="DBI3" s="614"/>
      <c r="DBJ3" s="614"/>
      <c r="DBK3" s="614"/>
      <c r="DBL3" s="614"/>
      <c r="DBM3" s="614"/>
      <c r="DBN3" s="614"/>
      <c r="DBO3" s="614"/>
      <c r="DBP3" s="614"/>
      <c r="DBQ3" s="614"/>
      <c r="DBR3" s="614"/>
      <c r="DBS3" s="614"/>
      <c r="DBT3" s="614"/>
      <c r="DBU3" s="614"/>
      <c r="DBV3" s="614"/>
      <c r="DBW3" s="614"/>
      <c r="DBX3" s="614"/>
      <c r="DBY3" s="614"/>
      <c r="DBZ3" s="614"/>
      <c r="DCA3" s="614"/>
      <c r="DCB3" s="614"/>
      <c r="DCC3" s="614"/>
      <c r="DCD3" s="614"/>
      <c r="DCE3" s="614"/>
      <c r="DCF3" s="614"/>
      <c r="DCG3" s="614"/>
      <c r="DCH3" s="614"/>
      <c r="DCI3" s="614"/>
      <c r="DCJ3" s="614"/>
      <c r="DCK3" s="614"/>
      <c r="DCL3" s="614"/>
      <c r="DCM3" s="614"/>
      <c r="DCN3" s="614"/>
      <c r="DCO3" s="614"/>
      <c r="DCP3" s="614"/>
      <c r="DCQ3" s="614"/>
      <c r="DCR3" s="614"/>
      <c r="DCS3" s="614"/>
      <c r="DCT3" s="614"/>
      <c r="DCU3" s="614"/>
      <c r="DCV3" s="614"/>
      <c r="DCW3" s="614"/>
      <c r="DCX3" s="614"/>
      <c r="DCY3" s="614"/>
      <c r="DCZ3" s="614"/>
      <c r="DDA3" s="614"/>
      <c r="DDB3" s="614"/>
      <c r="DDC3" s="614"/>
      <c r="DDD3" s="614"/>
      <c r="DDE3" s="614"/>
      <c r="DDF3" s="614"/>
      <c r="DDG3" s="614"/>
      <c r="DDH3" s="614"/>
      <c r="DDI3" s="614"/>
      <c r="DDJ3" s="614"/>
      <c r="DDK3" s="614"/>
      <c r="DDL3" s="614"/>
      <c r="DDM3" s="614"/>
      <c r="DDN3" s="614"/>
      <c r="DDO3" s="614"/>
      <c r="DDP3" s="614"/>
      <c r="DDQ3" s="614"/>
      <c r="DDR3" s="614"/>
      <c r="DDS3" s="614"/>
      <c r="DDT3" s="614"/>
      <c r="DDU3" s="614"/>
      <c r="DDV3" s="614"/>
      <c r="DDW3" s="614"/>
      <c r="DDX3" s="614"/>
      <c r="DDY3" s="614"/>
      <c r="DDZ3" s="614"/>
      <c r="DEA3" s="614"/>
      <c r="DEB3" s="614"/>
      <c r="DEC3" s="614"/>
      <c r="DED3" s="614"/>
      <c r="DEE3" s="614"/>
      <c r="DEF3" s="614"/>
      <c r="DEG3" s="614"/>
      <c r="DEH3" s="614"/>
      <c r="DEI3" s="614"/>
      <c r="DEJ3" s="614"/>
      <c r="DEK3" s="614"/>
      <c r="DEL3" s="614"/>
      <c r="DEM3" s="614"/>
      <c r="DEN3" s="614"/>
      <c r="DEO3" s="614"/>
      <c r="DEP3" s="614"/>
      <c r="DEQ3" s="614"/>
      <c r="DER3" s="614"/>
      <c r="DES3" s="614"/>
      <c r="DET3" s="614"/>
      <c r="DEU3" s="614"/>
      <c r="DEV3" s="614"/>
      <c r="DEW3" s="614"/>
      <c r="DEX3" s="614"/>
      <c r="DEY3" s="614"/>
      <c r="DEZ3" s="614"/>
      <c r="DFA3" s="614"/>
      <c r="DFB3" s="614"/>
      <c r="DFC3" s="614"/>
      <c r="DFD3" s="614"/>
      <c r="DFE3" s="614"/>
      <c r="DFF3" s="614"/>
      <c r="DFG3" s="614"/>
      <c r="DFH3" s="614"/>
      <c r="DFI3" s="614"/>
      <c r="DFJ3" s="614"/>
      <c r="DFK3" s="614"/>
      <c r="DFL3" s="614"/>
      <c r="DFM3" s="614"/>
      <c r="DFN3" s="614"/>
      <c r="DFO3" s="614"/>
      <c r="DFP3" s="614"/>
      <c r="DFQ3" s="614"/>
      <c r="DFR3" s="614"/>
      <c r="DFS3" s="614"/>
      <c r="DFT3" s="614"/>
      <c r="DFU3" s="614"/>
      <c r="DFV3" s="614"/>
      <c r="DFW3" s="614"/>
      <c r="DFX3" s="614"/>
      <c r="DFY3" s="614"/>
      <c r="DFZ3" s="614"/>
      <c r="DGA3" s="614"/>
      <c r="DGB3" s="614"/>
      <c r="DGC3" s="614"/>
      <c r="DGD3" s="614"/>
      <c r="DGE3" s="614"/>
      <c r="DGF3" s="614"/>
      <c r="DGG3" s="614"/>
      <c r="DGH3" s="614"/>
      <c r="DGI3" s="614"/>
      <c r="DGJ3" s="614"/>
      <c r="DGK3" s="614"/>
      <c r="DGL3" s="614"/>
      <c r="DGM3" s="614"/>
      <c r="DGN3" s="614"/>
      <c r="DGO3" s="614"/>
      <c r="DGP3" s="614"/>
      <c r="DGQ3" s="614"/>
      <c r="DGR3" s="614"/>
      <c r="DGS3" s="614"/>
      <c r="DGT3" s="614"/>
      <c r="DGU3" s="614"/>
      <c r="DGV3" s="614"/>
      <c r="DGW3" s="614"/>
      <c r="DGX3" s="614"/>
      <c r="DGY3" s="614"/>
      <c r="DGZ3" s="614"/>
      <c r="DHA3" s="614"/>
      <c r="DHB3" s="614"/>
      <c r="DHC3" s="614"/>
      <c r="DHD3" s="614"/>
      <c r="DHE3" s="614"/>
      <c r="DHF3" s="614"/>
      <c r="DHG3" s="614"/>
      <c r="DHH3" s="614"/>
      <c r="DHI3" s="614"/>
      <c r="DHJ3" s="614"/>
      <c r="DHK3" s="614"/>
      <c r="DHL3" s="614"/>
      <c r="DHM3" s="614"/>
      <c r="DHN3" s="614"/>
      <c r="DHO3" s="614"/>
      <c r="DHP3" s="614"/>
      <c r="DHQ3" s="614"/>
      <c r="DHR3" s="614"/>
      <c r="DHS3" s="614"/>
      <c r="DHT3" s="614"/>
      <c r="DHU3" s="614"/>
      <c r="DHV3" s="614"/>
      <c r="DHW3" s="614"/>
      <c r="DHX3" s="614"/>
      <c r="DHY3" s="614"/>
      <c r="DHZ3" s="614"/>
      <c r="DIA3" s="614"/>
      <c r="DIB3" s="614"/>
      <c r="DIC3" s="614"/>
      <c r="DID3" s="614"/>
      <c r="DIE3" s="614"/>
      <c r="DIF3" s="614"/>
      <c r="DIG3" s="614"/>
      <c r="DIH3" s="614"/>
      <c r="DII3" s="614"/>
      <c r="DIJ3" s="614"/>
      <c r="DIK3" s="614"/>
      <c r="DIL3" s="614"/>
      <c r="DIM3" s="614"/>
      <c r="DIN3" s="614"/>
      <c r="DIO3" s="614"/>
      <c r="DIP3" s="614"/>
      <c r="DIQ3" s="614"/>
      <c r="DIR3" s="614"/>
      <c r="DIS3" s="614"/>
      <c r="DIT3" s="614"/>
      <c r="DIU3" s="614"/>
      <c r="DIV3" s="614"/>
      <c r="DIW3" s="614"/>
      <c r="DIX3" s="614"/>
      <c r="DIY3" s="614"/>
      <c r="DIZ3" s="614"/>
      <c r="DJA3" s="614"/>
      <c r="DJB3" s="614"/>
      <c r="DJC3" s="614"/>
      <c r="DJD3" s="614"/>
      <c r="DJE3" s="614"/>
      <c r="DJF3" s="614"/>
      <c r="DJG3" s="614"/>
      <c r="DJH3" s="614"/>
      <c r="DJI3" s="614"/>
      <c r="DJJ3" s="614"/>
      <c r="DJK3" s="614"/>
      <c r="DJL3" s="614"/>
      <c r="DJM3" s="614"/>
      <c r="DJN3" s="614"/>
      <c r="DJO3" s="614"/>
      <c r="DJP3" s="614"/>
      <c r="DJQ3" s="614"/>
      <c r="DJR3" s="614"/>
      <c r="DJS3" s="614"/>
      <c r="DJT3" s="614"/>
      <c r="DJU3" s="614"/>
      <c r="DJV3" s="614"/>
      <c r="DJW3" s="614"/>
      <c r="DJX3" s="614"/>
      <c r="DJY3" s="614"/>
      <c r="DJZ3" s="614"/>
      <c r="DKA3" s="614"/>
      <c r="DKB3" s="614"/>
      <c r="DKC3" s="614"/>
      <c r="DKD3" s="614"/>
      <c r="DKE3" s="614"/>
      <c r="DKF3" s="614"/>
      <c r="DKG3" s="614"/>
      <c r="DKH3" s="614"/>
      <c r="DKI3" s="614"/>
      <c r="DKJ3" s="614"/>
      <c r="DKK3" s="614"/>
      <c r="DKL3" s="614"/>
      <c r="DKM3" s="614"/>
      <c r="DKN3" s="614"/>
      <c r="DKO3" s="614"/>
      <c r="DKP3" s="614"/>
      <c r="DKQ3" s="614"/>
      <c r="DKR3" s="614"/>
      <c r="DKS3" s="614"/>
      <c r="DKT3" s="614"/>
      <c r="DKU3" s="614"/>
      <c r="DKV3" s="614"/>
      <c r="DKW3" s="614"/>
      <c r="DKX3" s="614"/>
      <c r="DKY3" s="614"/>
      <c r="DKZ3" s="614"/>
      <c r="DLA3" s="614"/>
      <c r="DLB3" s="614"/>
      <c r="DLC3" s="614"/>
      <c r="DLD3" s="614"/>
      <c r="DLE3" s="614"/>
      <c r="DLF3" s="614"/>
      <c r="DLG3" s="614"/>
      <c r="DLH3" s="614"/>
      <c r="DLI3" s="614"/>
      <c r="DLJ3" s="614"/>
      <c r="DLK3" s="614"/>
      <c r="DLL3" s="614"/>
      <c r="DLM3" s="614"/>
      <c r="DLN3" s="614"/>
      <c r="DLO3" s="614"/>
      <c r="DLP3" s="614"/>
      <c r="DLQ3" s="614"/>
      <c r="DLR3" s="614"/>
      <c r="DLS3" s="614"/>
      <c r="DLT3" s="614"/>
      <c r="DLU3" s="614"/>
      <c r="DLV3" s="614"/>
      <c r="DLW3" s="614"/>
      <c r="DLX3" s="614"/>
      <c r="DLY3" s="614"/>
      <c r="DLZ3" s="614"/>
      <c r="DMA3" s="614"/>
      <c r="DMB3" s="614"/>
      <c r="DMC3" s="614"/>
      <c r="DMD3" s="614"/>
      <c r="DME3" s="614"/>
      <c r="DMF3" s="614"/>
      <c r="DMG3" s="614"/>
      <c r="DMH3" s="614"/>
      <c r="DMI3" s="614"/>
      <c r="DMJ3" s="614"/>
      <c r="DMK3" s="614"/>
      <c r="DML3" s="614"/>
      <c r="DMM3" s="614"/>
      <c r="DMN3" s="614"/>
      <c r="DMO3" s="614"/>
      <c r="DMP3" s="614"/>
      <c r="DMQ3" s="614"/>
      <c r="DMR3" s="614"/>
      <c r="DMS3" s="614"/>
      <c r="DMT3" s="614"/>
      <c r="DMU3" s="614"/>
      <c r="DMV3" s="614"/>
      <c r="DMW3" s="614"/>
      <c r="DMX3" s="614"/>
      <c r="DMY3" s="614"/>
      <c r="DMZ3" s="614"/>
      <c r="DNA3" s="614"/>
      <c r="DNB3" s="614"/>
      <c r="DNC3" s="614"/>
      <c r="DND3" s="614"/>
      <c r="DNE3" s="614"/>
      <c r="DNF3" s="614"/>
      <c r="DNG3" s="614"/>
      <c r="DNH3" s="614"/>
      <c r="DNI3" s="614"/>
      <c r="DNJ3" s="614"/>
      <c r="DNK3" s="614"/>
      <c r="DNL3" s="614"/>
      <c r="DNM3" s="614"/>
      <c r="DNN3" s="614"/>
      <c r="DNO3" s="614"/>
      <c r="DNP3" s="614"/>
      <c r="DNQ3" s="614"/>
      <c r="DNR3" s="614"/>
      <c r="DNS3" s="614"/>
      <c r="DNT3" s="614"/>
      <c r="DNU3" s="614"/>
      <c r="DNV3" s="614"/>
      <c r="DNW3" s="614"/>
      <c r="DNX3" s="614"/>
      <c r="DNY3" s="614"/>
      <c r="DNZ3" s="614"/>
      <c r="DOA3" s="614"/>
      <c r="DOB3" s="614"/>
      <c r="DOC3" s="614"/>
      <c r="DOD3" s="614"/>
      <c r="DOE3" s="614"/>
      <c r="DOF3" s="614"/>
      <c r="DOG3" s="614"/>
      <c r="DOH3" s="614"/>
      <c r="DOI3" s="614"/>
      <c r="DOJ3" s="614"/>
      <c r="DOK3" s="614"/>
      <c r="DOL3" s="614"/>
      <c r="DOM3" s="614"/>
      <c r="DON3" s="614"/>
      <c r="DOO3" s="614"/>
      <c r="DOP3" s="614"/>
      <c r="DOQ3" s="614"/>
      <c r="DOR3" s="614"/>
      <c r="DOS3" s="614"/>
      <c r="DOT3" s="614"/>
      <c r="DOU3" s="614"/>
      <c r="DOV3" s="614"/>
      <c r="DOW3" s="614"/>
      <c r="DOX3" s="614"/>
      <c r="DOY3" s="614"/>
      <c r="DOZ3" s="614"/>
      <c r="DPA3" s="614"/>
      <c r="DPB3" s="614"/>
      <c r="DPC3" s="614"/>
      <c r="DPD3" s="614"/>
      <c r="DPE3" s="614"/>
      <c r="DPF3" s="614"/>
      <c r="DPG3" s="614"/>
      <c r="DPH3" s="614"/>
      <c r="DPI3" s="614"/>
      <c r="DPJ3" s="614"/>
      <c r="DPK3" s="614"/>
      <c r="DPL3" s="614"/>
      <c r="DPM3" s="614"/>
      <c r="DPN3" s="614"/>
      <c r="DPO3" s="614"/>
      <c r="DPP3" s="614"/>
      <c r="DPQ3" s="614"/>
      <c r="DPR3" s="614"/>
      <c r="DPS3" s="614"/>
      <c r="DPT3" s="614"/>
      <c r="DPU3" s="614"/>
      <c r="DPV3" s="614"/>
      <c r="DPW3" s="614"/>
      <c r="DPX3" s="614"/>
      <c r="DPY3" s="614"/>
      <c r="DPZ3" s="614"/>
      <c r="DQA3" s="614"/>
      <c r="DQB3" s="614"/>
      <c r="DQC3" s="614"/>
      <c r="DQD3" s="614"/>
      <c r="DQE3" s="614"/>
      <c r="DQF3" s="614"/>
      <c r="DQG3" s="614"/>
      <c r="DQH3" s="614"/>
      <c r="DQI3" s="614"/>
      <c r="DQJ3" s="614"/>
      <c r="DQK3" s="614"/>
      <c r="DQL3" s="614"/>
      <c r="DQM3" s="614"/>
      <c r="DQN3" s="614"/>
      <c r="DQO3" s="614"/>
      <c r="DQP3" s="614"/>
      <c r="DQQ3" s="614"/>
      <c r="DQR3" s="614"/>
      <c r="DQS3" s="614"/>
      <c r="DQT3" s="614"/>
      <c r="DQU3" s="614"/>
      <c r="DQV3" s="614"/>
      <c r="DQW3" s="614"/>
      <c r="DQX3" s="614"/>
      <c r="DQY3" s="614"/>
      <c r="DQZ3" s="614"/>
      <c r="DRA3" s="614"/>
      <c r="DRB3" s="614"/>
      <c r="DRC3" s="614"/>
      <c r="DRD3" s="614"/>
      <c r="DRE3" s="614"/>
      <c r="DRF3" s="614"/>
      <c r="DRG3" s="614"/>
      <c r="DRH3" s="614"/>
      <c r="DRI3" s="614"/>
      <c r="DRJ3" s="614"/>
      <c r="DRK3" s="614"/>
      <c r="DRL3" s="614"/>
      <c r="DRM3" s="614"/>
      <c r="DRN3" s="614"/>
      <c r="DRO3" s="614"/>
      <c r="DRP3" s="614"/>
      <c r="DRQ3" s="614"/>
      <c r="DRR3" s="614"/>
      <c r="DRS3" s="614"/>
      <c r="DRT3" s="614"/>
      <c r="DRU3" s="614"/>
      <c r="DRV3" s="614"/>
      <c r="DRW3" s="614"/>
      <c r="DRX3" s="614"/>
      <c r="DRY3" s="614"/>
      <c r="DRZ3" s="614"/>
      <c r="DSA3" s="614"/>
      <c r="DSB3" s="614"/>
      <c r="DSC3" s="614"/>
      <c r="DSD3" s="614"/>
      <c r="DSE3" s="614"/>
      <c r="DSF3" s="614"/>
      <c r="DSG3" s="614"/>
      <c r="DSH3" s="614"/>
      <c r="DSI3" s="614"/>
      <c r="DSJ3" s="614"/>
      <c r="DSK3" s="614"/>
      <c r="DSL3" s="614"/>
      <c r="DSM3" s="614"/>
      <c r="DSN3" s="614"/>
      <c r="DSO3" s="614"/>
      <c r="DSP3" s="614"/>
      <c r="DSQ3" s="614"/>
      <c r="DSR3" s="614"/>
      <c r="DSS3" s="614"/>
      <c r="DST3" s="614"/>
      <c r="DSU3" s="614"/>
      <c r="DSV3" s="614"/>
      <c r="DSW3" s="614"/>
      <c r="DSX3" s="614"/>
      <c r="DSY3" s="614"/>
      <c r="DSZ3" s="614"/>
      <c r="DTA3" s="614"/>
      <c r="DTB3" s="614"/>
      <c r="DTC3" s="614"/>
      <c r="DTD3" s="614"/>
      <c r="DTE3" s="614"/>
      <c r="DTF3" s="614"/>
      <c r="DTG3" s="614"/>
      <c r="DTH3" s="614"/>
      <c r="DTI3" s="614"/>
      <c r="DTJ3" s="614"/>
      <c r="DTK3" s="614"/>
      <c r="DTL3" s="614"/>
      <c r="DTM3" s="614"/>
      <c r="DTN3" s="614"/>
      <c r="DTO3" s="614"/>
      <c r="DTP3" s="614"/>
      <c r="DTQ3" s="614"/>
      <c r="DTR3" s="614"/>
      <c r="DTS3" s="614"/>
      <c r="DTT3" s="614"/>
      <c r="DTU3" s="614"/>
      <c r="DTV3" s="614"/>
      <c r="DTW3" s="614"/>
      <c r="DTX3" s="614"/>
      <c r="DTY3" s="614"/>
      <c r="DTZ3" s="614"/>
      <c r="DUA3" s="614"/>
      <c r="DUB3" s="614"/>
      <c r="DUC3" s="614"/>
      <c r="DUD3" s="614"/>
      <c r="DUE3" s="614"/>
      <c r="DUF3" s="614"/>
      <c r="DUG3" s="614"/>
      <c r="DUH3" s="614"/>
      <c r="DUI3" s="614"/>
      <c r="DUJ3" s="614"/>
      <c r="DUK3" s="614"/>
      <c r="DUL3" s="614"/>
      <c r="DUM3" s="614"/>
      <c r="DUN3" s="614"/>
      <c r="DUO3" s="614"/>
      <c r="DUP3" s="614"/>
      <c r="DUQ3" s="614"/>
      <c r="DUR3" s="614"/>
      <c r="DUS3" s="614"/>
      <c r="DUT3" s="614"/>
      <c r="DUU3" s="614"/>
      <c r="DUV3" s="614"/>
      <c r="DUW3" s="614"/>
      <c r="DUX3" s="614"/>
      <c r="DUY3" s="614"/>
      <c r="DUZ3" s="614"/>
      <c r="DVA3" s="614"/>
      <c r="DVB3" s="614"/>
      <c r="DVC3" s="614"/>
      <c r="DVD3" s="614"/>
      <c r="DVE3" s="614"/>
      <c r="DVF3" s="614"/>
      <c r="DVG3" s="614"/>
      <c r="DVH3" s="614"/>
      <c r="DVI3" s="614"/>
      <c r="DVJ3" s="614"/>
      <c r="DVK3" s="614"/>
      <c r="DVL3" s="614"/>
      <c r="DVM3" s="614"/>
      <c r="DVN3" s="614"/>
      <c r="DVO3" s="614"/>
      <c r="DVP3" s="614"/>
      <c r="DVQ3" s="614"/>
      <c r="DVR3" s="614"/>
      <c r="DVS3" s="614"/>
      <c r="DVT3" s="614"/>
      <c r="DVU3" s="614"/>
      <c r="DVV3" s="614"/>
      <c r="DVW3" s="614"/>
      <c r="DVX3" s="614"/>
      <c r="DVY3" s="614"/>
      <c r="DVZ3" s="614"/>
      <c r="DWA3" s="614"/>
      <c r="DWB3" s="614"/>
      <c r="DWC3" s="614"/>
      <c r="DWD3" s="614"/>
      <c r="DWE3" s="614"/>
      <c r="DWF3" s="614"/>
      <c r="DWG3" s="614"/>
      <c r="DWH3" s="614"/>
      <c r="DWI3" s="614"/>
      <c r="DWJ3" s="614"/>
      <c r="DWK3" s="614"/>
      <c r="DWL3" s="614"/>
      <c r="DWM3" s="614"/>
      <c r="DWN3" s="614"/>
      <c r="DWO3" s="614"/>
      <c r="DWP3" s="614"/>
      <c r="DWQ3" s="614"/>
      <c r="DWR3" s="614"/>
      <c r="DWS3" s="614"/>
      <c r="DWT3" s="614"/>
      <c r="DWU3" s="614"/>
      <c r="DWV3" s="614"/>
      <c r="DWW3" s="614"/>
      <c r="DWX3" s="614"/>
      <c r="DWY3" s="614"/>
      <c r="DWZ3" s="614"/>
      <c r="DXA3" s="614"/>
      <c r="DXB3" s="614"/>
      <c r="DXC3" s="614"/>
      <c r="DXD3" s="614"/>
      <c r="DXE3" s="614"/>
      <c r="DXF3" s="614"/>
      <c r="DXG3" s="614"/>
      <c r="DXH3" s="614"/>
      <c r="DXI3" s="614"/>
      <c r="DXJ3" s="614"/>
      <c r="DXK3" s="614"/>
      <c r="DXL3" s="614"/>
      <c r="DXM3" s="614"/>
      <c r="DXN3" s="614"/>
      <c r="DXO3" s="614"/>
      <c r="DXP3" s="614"/>
      <c r="DXQ3" s="614"/>
      <c r="DXR3" s="614"/>
      <c r="DXS3" s="614"/>
      <c r="DXT3" s="614"/>
      <c r="DXU3" s="614"/>
      <c r="DXV3" s="614"/>
      <c r="DXW3" s="614"/>
      <c r="DXX3" s="614"/>
      <c r="DXY3" s="614"/>
      <c r="DXZ3" s="614"/>
      <c r="DYA3" s="614"/>
      <c r="DYB3" s="614"/>
      <c r="DYC3" s="614"/>
      <c r="DYD3" s="614"/>
      <c r="DYE3" s="614"/>
      <c r="DYF3" s="614"/>
      <c r="DYG3" s="614"/>
      <c r="DYH3" s="614"/>
      <c r="DYI3" s="614"/>
      <c r="DYJ3" s="614"/>
      <c r="DYK3" s="614"/>
      <c r="DYL3" s="614"/>
      <c r="DYM3" s="614"/>
      <c r="DYN3" s="614"/>
      <c r="DYO3" s="614"/>
      <c r="DYP3" s="614"/>
      <c r="DYQ3" s="614"/>
      <c r="DYR3" s="614"/>
      <c r="DYS3" s="614"/>
      <c r="DYT3" s="614"/>
      <c r="DYU3" s="614"/>
      <c r="DYV3" s="614"/>
      <c r="DYW3" s="614"/>
      <c r="DYX3" s="614"/>
      <c r="DYY3" s="614"/>
      <c r="DYZ3" s="614"/>
      <c r="DZA3" s="614"/>
      <c r="DZB3" s="614"/>
      <c r="DZC3" s="614"/>
      <c r="DZD3" s="614"/>
      <c r="DZE3" s="614"/>
      <c r="DZF3" s="614"/>
      <c r="DZG3" s="614"/>
      <c r="DZH3" s="614"/>
      <c r="DZI3" s="614"/>
      <c r="DZJ3" s="614"/>
      <c r="DZK3" s="614"/>
      <c r="DZL3" s="614"/>
      <c r="DZM3" s="614"/>
      <c r="DZN3" s="614"/>
      <c r="DZO3" s="614"/>
      <c r="DZP3" s="614"/>
      <c r="DZQ3" s="614"/>
      <c r="DZR3" s="614"/>
      <c r="DZS3" s="614"/>
      <c r="DZT3" s="614"/>
      <c r="DZU3" s="614"/>
      <c r="DZV3" s="614"/>
      <c r="DZW3" s="614"/>
      <c r="DZX3" s="614"/>
      <c r="DZY3" s="614"/>
      <c r="DZZ3" s="614"/>
      <c r="EAA3" s="614"/>
      <c r="EAB3" s="614"/>
      <c r="EAC3" s="614"/>
      <c r="EAD3" s="614"/>
      <c r="EAE3" s="614"/>
      <c r="EAF3" s="614"/>
      <c r="EAG3" s="614"/>
      <c r="EAH3" s="614"/>
      <c r="EAI3" s="614"/>
      <c r="EAJ3" s="614"/>
      <c r="EAK3" s="614"/>
      <c r="EAL3" s="614"/>
      <c r="EAM3" s="614"/>
      <c r="EAN3" s="614"/>
      <c r="EAO3" s="614"/>
      <c r="EAP3" s="614"/>
      <c r="EAQ3" s="614"/>
      <c r="EAR3" s="614"/>
      <c r="EAS3" s="614"/>
      <c r="EAT3" s="614"/>
      <c r="EAU3" s="614"/>
      <c r="EAV3" s="614"/>
      <c r="EAW3" s="614"/>
      <c r="EAX3" s="614"/>
      <c r="EAY3" s="614"/>
      <c r="EAZ3" s="614"/>
      <c r="EBA3" s="614"/>
      <c r="EBB3" s="614"/>
      <c r="EBC3" s="614"/>
      <c r="EBD3" s="614"/>
      <c r="EBE3" s="614"/>
      <c r="EBF3" s="614"/>
      <c r="EBG3" s="614"/>
      <c r="EBH3" s="614"/>
      <c r="EBI3" s="614"/>
      <c r="EBJ3" s="614"/>
      <c r="EBK3" s="614"/>
      <c r="EBL3" s="614"/>
      <c r="EBM3" s="614"/>
      <c r="EBN3" s="614"/>
      <c r="EBO3" s="614"/>
      <c r="EBP3" s="614"/>
      <c r="EBQ3" s="614"/>
      <c r="EBR3" s="614"/>
      <c r="EBS3" s="614"/>
      <c r="EBT3" s="614"/>
      <c r="EBU3" s="614"/>
      <c r="EBV3" s="614"/>
      <c r="EBW3" s="614"/>
      <c r="EBX3" s="614"/>
      <c r="EBY3" s="614"/>
      <c r="EBZ3" s="614"/>
      <c r="ECA3" s="614"/>
      <c r="ECB3" s="614"/>
      <c r="ECC3" s="614"/>
      <c r="ECD3" s="614"/>
      <c r="ECE3" s="614"/>
      <c r="ECF3" s="614"/>
      <c r="ECG3" s="614"/>
      <c r="ECH3" s="614"/>
      <c r="ECI3" s="614"/>
      <c r="ECJ3" s="614"/>
      <c r="ECK3" s="614"/>
      <c r="ECL3" s="614"/>
      <c r="ECM3" s="614"/>
      <c r="ECN3" s="614"/>
      <c r="ECO3" s="614"/>
      <c r="ECP3" s="614"/>
      <c r="ECQ3" s="614"/>
      <c r="ECR3" s="614"/>
      <c r="ECS3" s="614"/>
      <c r="ECT3" s="614"/>
      <c r="ECU3" s="614"/>
      <c r="ECV3" s="614"/>
      <c r="ECW3" s="614"/>
      <c r="ECX3" s="614"/>
      <c r="ECY3" s="614"/>
      <c r="ECZ3" s="614"/>
      <c r="EDA3" s="614"/>
      <c r="EDB3" s="614"/>
      <c r="EDC3" s="614"/>
      <c r="EDD3" s="614"/>
      <c r="EDE3" s="614"/>
      <c r="EDF3" s="614"/>
      <c r="EDG3" s="614"/>
      <c r="EDH3" s="614"/>
      <c r="EDI3" s="614"/>
      <c r="EDJ3" s="614"/>
      <c r="EDK3" s="614"/>
      <c r="EDL3" s="614"/>
      <c r="EDM3" s="614"/>
      <c r="EDN3" s="614"/>
      <c r="EDO3" s="614"/>
      <c r="EDP3" s="614"/>
      <c r="EDQ3" s="614"/>
      <c r="EDR3" s="614"/>
      <c r="EDS3" s="614"/>
      <c r="EDT3" s="614"/>
      <c r="EDU3" s="614"/>
      <c r="EDV3" s="614"/>
      <c r="EDW3" s="614"/>
      <c r="EDX3" s="614"/>
      <c r="EDY3" s="614"/>
      <c r="EDZ3" s="614"/>
      <c r="EEA3" s="614"/>
      <c r="EEB3" s="614"/>
      <c r="EEC3" s="614"/>
      <c r="EED3" s="614"/>
      <c r="EEE3" s="614"/>
      <c r="EEF3" s="614"/>
      <c r="EEG3" s="614"/>
      <c r="EEH3" s="614"/>
      <c r="EEI3" s="614"/>
      <c r="EEJ3" s="614"/>
      <c r="EEK3" s="614"/>
      <c r="EEL3" s="614"/>
      <c r="EEM3" s="614"/>
      <c r="EEN3" s="614"/>
      <c r="EEO3" s="614"/>
      <c r="EEP3" s="614"/>
      <c r="EEQ3" s="614"/>
      <c r="EER3" s="614"/>
      <c r="EES3" s="614"/>
      <c r="EET3" s="614"/>
      <c r="EEU3" s="614"/>
      <c r="EEV3" s="614"/>
      <c r="EEW3" s="614"/>
      <c r="EEX3" s="614"/>
      <c r="EEY3" s="614"/>
      <c r="EEZ3" s="614"/>
      <c r="EFA3" s="614"/>
      <c r="EFB3" s="614"/>
      <c r="EFC3" s="614"/>
      <c r="EFD3" s="614"/>
      <c r="EFE3" s="614"/>
      <c r="EFF3" s="614"/>
      <c r="EFG3" s="614"/>
      <c r="EFH3" s="614"/>
      <c r="EFI3" s="614"/>
      <c r="EFJ3" s="614"/>
      <c r="EFK3" s="614"/>
      <c r="EFL3" s="614"/>
      <c r="EFM3" s="614"/>
      <c r="EFN3" s="614"/>
      <c r="EFO3" s="614"/>
      <c r="EFP3" s="614"/>
      <c r="EFQ3" s="614"/>
      <c r="EFR3" s="614"/>
      <c r="EFS3" s="614"/>
      <c r="EFT3" s="614"/>
      <c r="EFU3" s="614"/>
      <c r="EFV3" s="614"/>
      <c r="EFW3" s="614"/>
      <c r="EFX3" s="614"/>
      <c r="EFY3" s="614"/>
      <c r="EFZ3" s="614"/>
      <c r="EGA3" s="614"/>
      <c r="EGB3" s="614"/>
      <c r="EGC3" s="614"/>
      <c r="EGD3" s="614"/>
      <c r="EGE3" s="614"/>
      <c r="EGF3" s="614"/>
      <c r="EGG3" s="614"/>
      <c r="EGH3" s="614"/>
      <c r="EGI3" s="614"/>
      <c r="EGJ3" s="614"/>
      <c r="EGK3" s="614"/>
      <c r="EGL3" s="614"/>
      <c r="EGM3" s="614"/>
      <c r="EGN3" s="614"/>
      <c r="EGO3" s="614"/>
      <c r="EGP3" s="614"/>
      <c r="EGQ3" s="614"/>
      <c r="EGR3" s="614"/>
      <c r="EGS3" s="614"/>
      <c r="EGT3" s="614"/>
      <c r="EGU3" s="614"/>
      <c r="EGV3" s="614"/>
      <c r="EGW3" s="614"/>
      <c r="EGX3" s="614"/>
      <c r="EGY3" s="614"/>
      <c r="EGZ3" s="614"/>
      <c r="EHA3" s="614"/>
      <c r="EHB3" s="614"/>
      <c r="EHC3" s="614"/>
      <c r="EHD3" s="614"/>
      <c r="EHE3" s="614"/>
      <c r="EHF3" s="614"/>
      <c r="EHG3" s="614"/>
      <c r="EHH3" s="614"/>
      <c r="EHI3" s="614"/>
      <c r="EHJ3" s="614"/>
      <c r="EHK3" s="614"/>
      <c r="EHL3" s="614"/>
      <c r="EHM3" s="614"/>
      <c r="EHN3" s="614"/>
      <c r="EHO3" s="614"/>
      <c r="EHP3" s="614"/>
      <c r="EHQ3" s="614"/>
      <c r="EHR3" s="614"/>
      <c r="EHS3" s="614"/>
      <c r="EHT3" s="614"/>
      <c r="EHU3" s="614"/>
      <c r="EHV3" s="614"/>
      <c r="EHW3" s="614"/>
      <c r="EHX3" s="614"/>
      <c r="EHY3" s="614"/>
      <c r="EHZ3" s="614"/>
      <c r="EIA3" s="614"/>
      <c r="EIB3" s="614"/>
      <c r="EIC3" s="614"/>
      <c r="EID3" s="614"/>
      <c r="EIE3" s="614"/>
      <c r="EIF3" s="614"/>
      <c r="EIG3" s="614"/>
      <c r="EIH3" s="614"/>
      <c r="EII3" s="614"/>
      <c r="EIJ3" s="614"/>
      <c r="EIK3" s="614"/>
      <c r="EIL3" s="614"/>
      <c r="EIM3" s="614"/>
      <c r="EIN3" s="614"/>
      <c r="EIO3" s="614"/>
      <c r="EIP3" s="614"/>
      <c r="EIQ3" s="614"/>
      <c r="EIR3" s="614"/>
      <c r="EIS3" s="614"/>
      <c r="EIT3" s="614"/>
      <c r="EIU3" s="614"/>
      <c r="EIV3" s="614"/>
      <c r="EIW3" s="614"/>
      <c r="EIX3" s="614"/>
      <c r="EIY3" s="614"/>
      <c r="EIZ3" s="614"/>
      <c r="EJA3" s="614"/>
      <c r="EJB3" s="614"/>
      <c r="EJC3" s="614"/>
      <c r="EJD3" s="614"/>
      <c r="EJE3" s="614"/>
      <c r="EJF3" s="614"/>
      <c r="EJG3" s="614"/>
      <c r="EJH3" s="614"/>
      <c r="EJI3" s="614"/>
      <c r="EJJ3" s="614"/>
      <c r="EJK3" s="614"/>
      <c r="EJL3" s="614"/>
      <c r="EJM3" s="614"/>
      <c r="EJN3" s="614"/>
      <c r="EJO3" s="614"/>
      <c r="EJP3" s="614"/>
      <c r="EJQ3" s="614"/>
      <c r="EJR3" s="614"/>
      <c r="EJS3" s="614"/>
      <c r="EJT3" s="614"/>
      <c r="EJU3" s="614"/>
      <c r="EJV3" s="614"/>
      <c r="EJW3" s="614"/>
      <c r="EJX3" s="614"/>
      <c r="EJY3" s="614"/>
      <c r="EJZ3" s="614"/>
      <c r="EKA3" s="614"/>
      <c r="EKB3" s="614"/>
      <c r="EKC3" s="614"/>
      <c r="EKD3" s="614"/>
      <c r="EKE3" s="614"/>
      <c r="EKF3" s="614"/>
      <c r="EKG3" s="614"/>
      <c r="EKH3" s="614"/>
      <c r="EKI3" s="614"/>
      <c r="EKJ3" s="614"/>
      <c r="EKK3" s="614"/>
      <c r="EKL3" s="614"/>
      <c r="EKM3" s="614"/>
      <c r="EKN3" s="614"/>
      <c r="EKO3" s="614"/>
      <c r="EKP3" s="614"/>
      <c r="EKQ3" s="614"/>
      <c r="EKR3" s="614"/>
      <c r="EKS3" s="614"/>
      <c r="EKT3" s="614"/>
      <c r="EKU3" s="614"/>
      <c r="EKV3" s="614"/>
      <c r="EKW3" s="614"/>
      <c r="EKX3" s="614"/>
      <c r="EKY3" s="614"/>
      <c r="EKZ3" s="614"/>
      <c r="ELA3" s="614"/>
      <c r="ELB3" s="614"/>
      <c r="ELC3" s="614"/>
      <c r="ELD3" s="614"/>
      <c r="ELE3" s="614"/>
      <c r="ELF3" s="614"/>
      <c r="ELG3" s="614"/>
      <c r="ELH3" s="614"/>
      <c r="ELI3" s="614"/>
      <c r="ELJ3" s="614"/>
      <c r="ELK3" s="614"/>
      <c r="ELL3" s="614"/>
      <c r="ELM3" s="614"/>
      <c r="ELN3" s="614"/>
      <c r="ELO3" s="614"/>
      <c r="ELP3" s="614"/>
      <c r="ELQ3" s="614"/>
      <c r="ELR3" s="614"/>
      <c r="ELS3" s="614"/>
      <c r="ELT3" s="614"/>
      <c r="ELU3" s="614"/>
      <c r="ELV3" s="614"/>
      <c r="ELW3" s="614"/>
      <c r="ELX3" s="614"/>
      <c r="ELY3" s="614"/>
      <c r="ELZ3" s="614"/>
      <c r="EMA3" s="614"/>
      <c r="EMB3" s="614"/>
      <c r="EMC3" s="614"/>
      <c r="EMD3" s="614"/>
      <c r="EME3" s="614"/>
      <c r="EMF3" s="614"/>
      <c r="EMG3" s="614"/>
      <c r="EMH3" s="614"/>
      <c r="EMI3" s="614"/>
      <c r="EMJ3" s="614"/>
      <c r="EMK3" s="614"/>
      <c r="EML3" s="614"/>
      <c r="EMM3" s="614"/>
      <c r="EMN3" s="614"/>
      <c r="EMO3" s="614"/>
      <c r="EMP3" s="614"/>
      <c r="EMQ3" s="614"/>
      <c r="EMR3" s="614"/>
      <c r="EMS3" s="614"/>
      <c r="EMT3" s="614"/>
      <c r="EMU3" s="614"/>
      <c r="EMV3" s="614"/>
      <c r="EMW3" s="614"/>
      <c r="EMX3" s="614"/>
      <c r="EMY3" s="614"/>
      <c r="EMZ3" s="614"/>
      <c r="ENA3" s="614"/>
      <c r="ENB3" s="614"/>
      <c r="ENC3" s="614"/>
      <c r="END3" s="614"/>
      <c r="ENE3" s="614"/>
      <c r="ENF3" s="614"/>
      <c r="ENG3" s="614"/>
      <c r="ENH3" s="614"/>
      <c r="ENI3" s="614"/>
      <c r="ENJ3" s="614"/>
      <c r="ENK3" s="614"/>
      <c r="ENL3" s="614"/>
      <c r="ENM3" s="614"/>
      <c r="ENN3" s="614"/>
      <c r="ENO3" s="614"/>
      <c r="ENP3" s="614"/>
      <c r="ENQ3" s="614"/>
      <c r="ENR3" s="614"/>
      <c r="ENS3" s="614"/>
      <c r="ENT3" s="614"/>
      <c r="ENU3" s="614"/>
      <c r="ENV3" s="614"/>
      <c r="ENW3" s="614"/>
      <c r="ENX3" s="614"/>
      <c r="ENY3" s="614"/>
      <c r="ENZ3" s="614"/>
      <c r="EOA3" s="614"/>
      <c r="EOB3" s="614"/>
      <c r="EOC3" s="614"/>
      <c r="EOD3" s="614"/>
      <c r="EOE3" s="614"/>
      <c r="EOF3" s="614"/>
      <c r="EOG3" s="614"/>
      <c r="EOH3" s="614"/>
      <c r="EOI3" s="614"/>
      <c r="EOJ3" s="614"/>
      <c r="EOK3" s="614"/>
      <c r="EOL3" s="614"/>
      <c r="EOM3" s="614"/>
      <c r="EON3" s="614"/>
      <c r="EOO3" s="614"/>
      <c r="EOP3" s="614"/>
      <c r="EOQ3" s="614"/>
      <c r="EOR3" s="614"/>
      <c r="EOS3" s="614"/>
      <c r="EOT3" s="614"/>
      <c r="EOU3" s="614"/>
      <c r="EOV3" s="614"/>
      <c r="EOW3" s="614"/>
      <c r="EOX3" s="614"/>
      <c r="EOY3" s="614"/>
      <c r="EOZ3" s="614"/>
      <c r="EPA3" s="614"/>
      <c r="EPB3" s="614"/>
      <c r="EPC3" s="614"/>
      <c r="EPD3" s="614"/>
      <c r="EPE3" s="614"/>
      <c r="EPF3" s="614"/>
      <c r="EPG3" s="614"/>
      <c r="EPH3" s="614"/>
      <c r="EPI3" s="614"/>
      <c r="EPJ3" s="614"/>
      <c r="EPK3" s="614"/>
      <c r="EPL3" s="614"/>
      <c r="EPM3" s="614"/>
      <c r="EPN3" s="614"/>
      <c r="EPO3" s="614"/>
      <c r="EPP3" s="614"/>
      <c r="EPQ3" s="614"/>
      <c r="EPR3" s="614"/>
      <c r="EPS3" s="614"/>
      <c r="EPT3" s="614"/>
      <c r="EPU3" s="614"/>
      <c r="EPV3" s="614"/>
      <c r="EPW3" s="614"/>
      <c r="EPX3" s="614"/>
      <c r="EPY3" s="614"/>
      <c r="EPZ3" s="614"/>
      <c r="EQA3" s="614"/>
      <c r="EQB3" s="614"/>
      <c r="EQC3" s="614"/>
      <c r="EQD3" s="614"/>
      <c r="EQE3" s="614"/>
      <c r="EQF3" s="614"/>
      <c r="EQG3" s="614"/>
      <c r="EQH3" s="614"/>
      <c r="EQI3" s="614"/>
      <c r="EQJ3" s="614"/>
      <c r="EQK3" s="614"/>
      <c r="EQL3" s="614"/>
      <c r="EQM3" s="614"/>
      <c r="EQN3" s="614"/>
      <c r="EQO3" s="614"/>
      <c r="EQP3" s="614"/>
      <c r="EQQ3" s="614"/>
      <c r="EQR3" s="614"/>
      <c r="EQS3" s="614"/>
      <c r="EQT3" s="614"/>
      <c r="EQU3" s="614"/>
      <c r="EQV3" s="614"/>
      <c r="EQW3" s="614"/>
      <c r="EQX3" s="614"/>
      <c r="EQY3" s="614"/>
      <c r="EQZ3" s="614"/>
      <c r="ERA3" s="614"/>
      <c r="ERB3" s="614"/>
      <c r="ERC3" s="614"/>
      <c r="ERD3" s="614"/>
      <c r="ERE3" s="614"/>
      <c r="ERF3" s="614"/>
      <c r="ERG3" s="614"/>
      <c r="ERH3" s="614"/>
      <c r="ERI3" s="614"/>
      <c r="ERJ3" s="614"/>
      <c r="ERK3" s="614"/>
      <c r="ERL3" s="614"/>
      <c r="ERM3" s="614"/>
      <c r="ERN3" s="614"/>
      <c r="ERO3" s="614"/>
      <c r="ERP3" s="614"/>
      <c r="ERQ3" s="614"/>
      <c r="ERR3" s="614"/>
      <c r="ERS3" s="614"/>
      <c r="ERT3" s="614"/>
      <c r="ERU3" s="614"/>
      <c r="ERV3" s="614"/>
      <c r="ERW3" s="614"/>
      <c r="ERX3" s="614"/>
      <c r="ERY3" s="614"/>
      <c r="ERZ3" s="614"/>
      <c r="ESA3" s="614"/>
      <c r="ESB3" s="614"/>
      <c r="ESC3" s="614"/>
      <c r="ESD3" s="614"/>
      <c r="ESE3" s="614"/>
      <c r="ESF3" s="614"/>
      <c r="ESG3" s="614"/>
      <c r="ESH3" s="614"/>
      <c r="ESI3" s="614"/>
      <c r="ESJ3" s="614"/>
      <c r="ESK3" s="614"/>
      <c r="ESL3" s="614"/>
      <c r="ESM3" s="614"/>
      <c r="ESN3" s="614"/>
      <c r="ESO3" s="614"/>
      <c r="ESP3" s="614"/>
      <c r="ESQ3" s="614"/>
      <c r="ESR3" s="614"/>
      <c r="ESS3" s="614"/>
      <c r="EST3" s="614"/>
      <c r="ESU3" s="614"/>
      <c r="ESV3" s="614"/>
      <c r="ESW3" s="614"/>
      <c r="ESX3" s="614"/>
      <c r="ESY3" s="614"/>
      <c r="ESZ3" s="614"/>
      <c r="ETA3" s="614"/>
      <c r="ETB3" s="614"/>
      <c r="ETC3" s="614"/>
      <c r="ETD3" s="614"/>
      <c r="ETE3" s="614"/>
      <c r="ETF3" s="614"/>
      <c r="ETG3" s="614"/>
      <c r="ETH3" s="614"/>
      <c r="ETI3" s="614"/>
      <c r="ETJ3" s="614"/>
      <c r="ETK3" s="614"/>
      <c r="ETL3" s="614"/>
      <c r="ETM3" s="614"/>
      <c r="ETN3" s="614"/>
      <c r="ETO3" s="614"/>
      <c r="ETP3" s="614"/>
      <c r="ETQ3" s="614"/>
      <c r="ETR3" s="614"/>
      <c r="ETS3" s="614"/>
      <c r="ETT3" s="614"/>
      <c r="ETU3" s="614"/>
      <c r="ETV3" s="614"/>
      <c r="ETW3" s="614"/>
      <c r="ETX3" s="614"/>
      <c r="ETY3" s="614"/>
      <c r="ETZ3" s="614"/>
      <c r="EUA3" s="614"/>
      <c r="EUB3" s="614"/>
      <c r="EUC3" s="614"/>
      <c r="EUD3" s="614"/>
      <c r="EUE3" s="614"/>
      <c r="EUF3" s="614"/>
      <c r="EUG3" s="614"/>
      <c r="EUH3" s="614"/>
      <c r="EUI3" s="614"/>
      <c r="EUJ3" s="614"/>
      <c r="EUK3" s="614"/>
      <c r="EUL3" s="614"/>
      <c r="EUM3" s="614"/>
      <c r="EUN3" s="614"/>
      <c r="EUO3" s="614"/>
      <c r="EUP3" s="614"/>
      <c r="EUQ3" s="614"/>
      <c r="EUR3" s="614"/>
      <c r="EUS3" s="614"/>
      <c r="EUT3" s="614"/>
      <c r="EUU3" s="614"/>
      <c r="EUV3" s="614"/>
      <c r="EUW3" s="614"/>
      <c r="EUX3" s="614"/>
      <c r="EUY3" s="614"/>
      <c r="EUZ3" s="614"/>
      <c r="EVA3" s="614"/>
      <c r="EVB3" s="614"/>
      <c r="EVC3" s="614"/>
      <c r="EVD3" s="614"/>
      <c r="EVE3" s="614"/>
      <c r="EVF3" s="614"/>
      <c r="EVG3" s="614"/>
      <c r="EVH3" s="614"/>
      <c r="EVI3" s="614"/>
      <c r="EVJ3" s="614"/>
      <c r="EVK3" s="614"/>
      <c r="EVL3" s="614"/>
      <c r="EVM3" s="614"/>
      <c r="EVN3" s="614"/>
      <c r="EVO3" s="614"/>
      <c r="EVP3" s="614"/>
      <c r="EVQ3" s="614"/>
      <c r="EVR3" s="614"/>
      <c r="EVS3" s="614"/>
      <c r="EVT3" s="614"/>
      <c r="EVU3" s="614"/>
      <c r="EVV3" s="614"/>
      <c r="EVW3" s="614"/>
      <c r="EVX3" s="614"/>
      <c r="EVY3" s="614"/>
      <c r="EVZ3" s="614"/>
      <c r="EWA3" s="614"/>
      <c r="EWB3" s="614"/>
      <c r="EWC3" s="614"/>
      <c r="EWD3" s="614"/>
      <c r="EWE3" s="614"/>
      <c r="EWF3" s="614"/>
      <c r="EWG3" s="614"/>
      <c r="EWH3" s="614"/>
      <c r="EWI3" s="614"/>
      <c r="EWJ3" s="614"/>
      <c r="EWK3" s="614"/>
      <c r="EWL3" s="614"/>
      <c r="EWM3" s="614"/>
      <c r="EWN3" s="614"/>
      <c r="EWO3" s="614"/>
      <c r="EWP3" s="614"/>
      <c r="EWQ3" s="614"/>
      <c r="EWR3" s="614"/>
      <c r="EWS3" s="614"/>
      <c r="EWT3" s="614"/>
      <c r="EWU3" s="614"/>
      <c r="EWV3" s="614"/>
      <c r="EWW3" s="614"/>
      <c r="EWX3" s="614"/>
      <c r="EWY3" s="614"/>
      <c r="EWZ3" s="614"/>
      <c r="EXA3" s="614"/>
      <c r="EXB3" s="614"/>
      <c r="EXC3" s="614"/>
      <c r="EXD3" s="614"/>
      <c r="EXE3" s="614"/>
      <c r="EXF3" s="614"/>
      <c r="EXG3" s="614"/>
      <c r="EXH3" s="614"/>
      <c r="EXI3" s="614"/>
      <c r="EXJ3" s="614"/>
      <c r="EXK3" s="614"/>
      <c r="EXL3" s="614"/>
      <c r="EXM3" s="614"/>
      <c r="EXN3" s="614"/>
      <c r="EXO3" s="614"/>
      <c r="EXP3" s="614"/>
      <c r="EXQ3" s="614"/>
      <c r="EXR3" s="614"/>
      <c r="EXS3" s="614"/>
      <c r="EXT3" s="614"/>
      <c r="EXU3" s="614"/>
      <c r="EXV3" s="614"/>
      <c r="EXW3" s="614"/>
      <c r="EXX3" s="614"/>
      <c r="EXY3" s="614"/>
      <c r="EXZ3" s="614"/>
      <c r="EYA3" s="614"/>
      <c r="EYB3" s="614"/>
      <c r="EYC3" s="614"/>
      <c r="EYD3" s="614"/>
      <c r="EYE3" s="614"/>
      <c r="EYF3" s="614"/>
      <c r="EYG3" s="614"/>
      <c r="EYH3" s="614"/>
      <c r="EYI3" s="614"/>
      <c r="EYJ3" s="614"/>
      <c r="EYK3" s="614"/>
      <c r="EYL3" s="614"/>
      <c r="EYM3" s="614"/>
      <c r="EYN3" s="614"/>
      <c r="EYO3" s="614"/>
      <c r="EYP3" s="614"/>
      <c r="EYQ3" s="614"/>
      <c r="EYR3" s="614"/>
      <c r="EYS3" s="614"/>
      <c r="EYT3" s="614"/>
      <c r="EYU3" s="614"/>
      <c r="EYV3" s="614"/>
      <c r="EYW3" s="614"/>
      <c r="EYX3" s="614"/>
      <c r="EYY3" s="614"/>
      <c r="EYZ3" s="614"/>
      <c r="EZA3" s="614"/>
      <c r="EZB3" s="614"/>
      <c r="EZC3" s="614"/>
      <c r="EZD3" s="614"/>
      <c r="EZE3" s="614"/>
      <c r="EZF3" s="614"/>
      <c r="EZG3" s="614"/>
      <c r="EZH3" s="614"/>
      <c r="EZI3" s="614"/>
      <c r="EZJ3" s="614"/>
      <c r="EZK3" s="614"/>
      <c r="EZL3" s="614"/>
      <c r="EZM3" s="614"/>
      <c r="EZN3" s="614"/>
      <c r="EZO3" s="614"/>
      <c r="EZP3" s="614"/>
      <c r="EZQ3" s="614"/>
      <c r="EZR3" s="614"/>
      <c r="EZS3" s="614"/>
      <c r="EZT3" s="614"/>
      <c r="EZU3" s="614"/>
      <c r="EZV3" s="614"/>
      <c r="EZW3" s="614"/>
      <c r="EZX3" s="614"/>
      <c r="EZY3" s="614"/>
      <c r="EZZ3" s="614"/>
      <c r="FAA3" s="614"/>
      <c r="FAB3" s="614"/>
      <c r="FAC3" s="614"/>
      <c r="FAD3" s="614"/>
      <c r="FAE3" s="614"/>
      <c r="FAF3" s="614"/>
      <c r="FAG3" s="614"/>
      <c r="FAH3" s="614"/>
      <c r="FAI3" s="614"/>
      <c r="FAJ3" s="614"/>
      <c r="FAK3" s="614"/>
      <c r="FAL3" s="614"/>
      <c r="FAM3" s="614"/>
      <c r="FAN3" s="614"/>
      <c r="FAO3" s="614"/>
      <c r="FAP3" s="614"/>
      <c r="FAQ3" s="614"/>
      <c r="FAR3" s="614"/>
      <c r="FAS3" s="614"/>
      <c r="FAT3" s="614"/>
      <c r="FAU3" s="614"/>
      <c r="FAV3" s="614"/>
      <c r="FAW3" s="614"/>
      <c r="FAX3" s="614"/>
      <c r="FAY3" s="614"/>
      <c r="FAZ3" s="614"/>
      <c r="FBA3" s="614"/>
      <c r="FBB3" s="614"/>
      <c r="FBC3" s="614"/>
      <c r="FBD3" s="614"/>
      <c r="FBE3" s="614"/>
      <c r="FBF3" s="614"/>
      <c r="FBG3" s="614"/>
      <c r="FBH3" s="614"/>
      <c r="FBI3" s="614"/>
      <c r="FBJ3" s="614"/>
      <c r="FBK3" s="614"/>
      <c r="FBL3" s="614"/>
      <c r="FBM3" s="614"/>
      <c r="FBN3" s="614"/>
      <c r="FBO3" s="614"/>
      <c r="FBP3" s="614"/>
      <c r="FBQ3" s="614"/>
      <c r="FBR3" s="614"/>
      <c r="FBS3" s="614"/>
      <c r="FBT3" s="614"/>
      <c r="FBU3" s="614"/>
      <c r="FBV3" s="614"/>
      <c r="FBW3" s="614"/>
      <c r="FBX3" s="614"/>
      <c r="FBY3" s="614"/>
      <c r="FBZ3" s="614"/>
      <c r="FCA3" s="614"/>
      <c r="FCB3" s="614"/>
      <c r="FCC3" s="614"/>
      <c r="FCD3" s="614"/>
      <c r="FCE3" s="614"/>
      <c r="FCF3" s="614"/>
      <c r="FCG3" s="614"/>
      <c r="FCH3" s="614"/>
      <c r="FCI3" s="614"/>
      <c r="FCJ3" s="614"/>
      <c r="FCK3" s="614"/>
      <c r="FCL3" s="614"/>
      <c r="FCM3" s="614"/>
      <c r="FCN3" s="614"/>
      <c r="FCO3" s="614"/>
      <c r="FCP3" s="614"/>
      <c r="FCQ3" s="614"/>
      <c r="FCR3" s="614"/>
      <c r="FCS3" s="614"/>
      <c r="FCT3" s="614"/>
      <c r="FCU3" s="614"/>
      <c r="FCV3" s="614"/>
      <c r="FCW3" s="614"/>
      <c r="FCX3" s="614"/>
      <c r="FCY3" s="614"/>
      <c r="FCZ3" s="614"/>
      <c r="FDA3" s="614"/>
      <c r="FDB3" s="614"/>
      <c r="FDC3" s="614"/>
      <c r="FDD3" s="614"/>
      <c r="FDE3" s="614"/>
      <c r="FDF3" s="614"/>
      <c r="FDG3" s="614"/>
      <c r="FDH3" s="614"/>
      <c r="FDI3" s="614"/>
      <c r="FDJ3" s="614"/>
      <c r="FDK3" s="614"/>
      <c r="FDL3" s="614"/>
      <c r="FDM3" s="614"/>
      <c r="FDN3" s="614"/>
      <c r="FDO3" s="614"/>
      <c r="FDP3" s="614"/>
      <c r="FDQ3" s="614"/>
      <c r="FDR3" s="614"/>
      <c r="FDS3" s="614"/>
      <c r="FDT3" s="614"/>
      <c r="FDU3" s="614"/>
      <c r="FDV3" s="614"/>
      <c r="FDW3" s="614"/>
      <c r="FDX3" s="614"/>
      <c r="FDY3" s="614"/>
      <c r="FDZ3" s="614"/>
      <c r="FEA3" s="614"/>
      <c r="FEB3" s="614"/>
      <c r="FEC3" s="614"/>
      <c r="FED3" s="614"/>
      <c r="FEE3" s="614"/>
      <c r="FEF3" s="614"/>
      <c r="FEG3" s="614"/>
      <c r="FEH3" s="614"/>
      <c r="FEI3" s="614"/>
      <c r="FEJ3" s="614"/>
      <c r="FEK3" s="614"/>
      <c r="FEL3" s="614"/>
      <c r="FEM3" s="614"/>
      <c r="FEN3" s="614"/>
      <c r="FEO3" s="614"/>
      <c r="FEP3" s="614"/>
      <c r="FEQ3" s="614"/>
      <c r="FER3" s="614"/>
      <c r="FES3" s="614"/>
      <c r="FET3" s="614"/>
      <c r="FEU3" s="614"/>
      <c r="FEV3" s="614"/>
      <c r="FEW3" s="614"/>
      <c r="FEX3" s="614"/>
      <c r="FEY3" s="614"/>
      <c r="FEZ3" s="614"/>
      <c r="FFA3" s="614"/>
      <c r="FFB3" s="614"/>
      <c r="FFC3" s="614"/>
      <c r="FFD3" s="614"/>
      <c r="FFE3" s="614"/>
      <c r="FFF3" s="614"/>
      <c r="FFG3" s="614"/>
      <c r="FFH3" s="614"/>
      <c r="FFI3" s="614"/>
      <c r="FFJ3" s="614"/>
      <c r="FFK3" s="614"/>
      <c r="FFL3" s="614"/>
      <c r="FFM3" s="614"/>
      <c r="FFN3" s="614"/>
      <c r="FFO3" s="614"/>
      <c r="FFP3" s="614"/>
      <c r="FFQ3" s="614"/>
      <c r="FFR3" s="614"/>
      <c r="FFS3" s="614"/>
      <c r="FFT3" s="614"/>
      <c r="FFU3" s="614"/>
      <c r="FFV3" s="614"/>
      <c r="FFW3" s="614"/>
      <c r="FFX3" s="614"/>
      <c r="FFY3" s="614"/>
      <c r="FFZ3" s="614"/>
      <c r="FGA3" s="614"/>
      <c r="FGB3" s="614"/>
      <c r="FGC3" s="614"/>
      <c r="FGD3" s="614"/>
      <c r="FGE3" s="614"/>
      <c r="FGF3" s="614"/>
      <c r="FGG3" s="614"/>
      <c r="FGH3" s="614"/>
      <c r="FGI3" s="614"/>
      <c r="FGJ3" s="614"/>
      <c r="FGK3" s="614"/>
      <c r="FGL3" s="614"/>
      <c r="FGM3" s="614"/>
      <c r="FGN3" s="614"/>
      <c r="FGO3" s="614"/>
      <c r="FGP3" s="614"/>
      <c r="FGQ3" s="614"/>
      <c r="FGR3" s="614"/>
      <c r="FGS3" s="614"/>
      <c r="FGT3" s="614"/>
      <c r="FGU3" s="614"/>
      <c r="FGV3" s="614"/>
      <c r="FGW3" s="614"/>
      <c r="FGX3" s="614"/>
      <c r="FGY3" s="614"/>
      <c r="FGZ3" s="614"/>
      <c r="FHA3" s="614"/>
      <c r="FHB3" s="614"/>
      <c r="FHC3" s="614"/>
      <c r="FHD3" s="614"/>
      <c r="FHE3" s="614"/>
      <c r="FHF3" s="614"/>
      <c r="FHG3" s="614"/>
      <c r="FHH3" s="614"/>
      <c r="FHI3" s="614"/>
      <c r="FHJ3" s="614"/>
      <c r="FHK3" s="614"/>
      <c r="FHL3" s="614"/>
      <c r="FHM3" s="614"/>
      <c r="FHN3" s="614"/>
      <c r="FHO3" s="614"/>
      <c r="FHP3" s="614"/>
      <c r="FHQ3" s="614"/>
      <c r="FHR3" s="614"/>
      <c r="FHS3" s="614"/>
      <c r="FHT3" s="614"/>
      <c r="FHU3" s="614"/>
      <c r="FHV3" s="614"/>
      <c r="FHW3" s="614"/>
      <c r="FHX3" s="614"/>
      <c r="FHY3" s="614"/>
      <c r="FHZ3" s="614"/>
      <c r="FIA3" s="614"/>
      <c r="FIB3" s="614"/>
      <c r="FIC3" s="614"/>
      <c r="FID3" s="614"/>
      <c r="FIE3" s="614"/>
      <c r="FIF3" s="614"/>
      <c r="FIG3" s="614"/>
      <c r="FIH3" s="614"/>
      <c r="FII3" s="614"/>
      <c r="FIJ3" s="614"/>
      <c r="FIK3" s="614"/>
      <c r="FIL3" s="614"/>
      <c r="FIM3" s="614"/>
      <c r="FIN3" s="614"/>
      <c r="FIO3" s="614"/>
      <c r="FIP3" s="614"/>
      <c r="FIQ3" s="614"/>
      <c r="FIR3" s="614"/>
      <c r="FIS3" s="614"/>
      <c r="FIT3" s="614"/>
      <c r="FIU3" s="614"/>
      <c r="FIV3" s="614"/>
      <c r="FIW3" s="614"/>
      <c r="FIX3" s="614"/>
      <c r="FIY3" s="614"/>
      <c r="FIZ3" s="614"/>
      <c r="FJA3" s="614"/>
      <c r="FJB3" s="614"/>
      <c r="FJC3" s="614"/>
      <c r="FJD3" s="614"/>
      <c r="FJE3" s="614"/>
      <c r="FJF3" s="614"/>
      <c r="FJG3" s="614"/>
      <c r="FJH3" s="614"/>
      <c r="FJI3" s="614"/>
      <c r="FJJ3" s="614"/>
      <c r="FJK3" s="614"/>
      <c r="FJL3" s="614"/>
      <c r="FJM3" s="614"/>
      <c r="FJN3" s="614"/>
      <c r="FJO3" s="614"/>
      <c r="FJP3" s="614"/>
      <c r="FJQ3" s="614"/>
      <c r="FJR3" s="614"/>
      <c r="FJS3" s="614"/>
      <c r="FJT3" s="614"/>
      <c r="FJU3" s="614"/>
      <c r="FJV3" s="614"/>
      <c r="FJW3" s="614"/>
      <c r="FJX3" s="614"/>
      <c r="FJY3" s="614"/>
      <c r="FJZ3" s="614"/>
      <c r="FKA3" s="614"/>
      <c r="FKB3" s="614"/>
      <c r="FKC3" s="614"/>
      <c r="FKD3" s="614"/>
      <c r="FKE3" s="614"/>
      <c r="FKF3" s="614"/>
      <c r="FKG3" s="614"/>
      <c r="FKH3" s="614"/>
      <c r="FKI3" s="614"/>
      <c r="FKJ3" s="614"/>
      <c r="FKK3" s="614"/>
      <c r="FKL3" s="614"/>
      <c r="FKM3" s="614"/>
      <c r="FKN3" s="614"/>
      <c r="FKO3" s="614"/>
      <c r="FKP3" s="614"/>
      <c r="FKQ3" s="614"/>
      <c r="FKR3" s="614"/>
      <c r="FKS3" s="614"/>
      <c r="FKT3" s="614"/>
      <c r="FKU3" s="614"/>
      <c r="FKV3" s="614"/>
      <c r="FKW3" s="614"/>
      <c r="FKX3" s="614"/>
      <c r="FKY3" s="614"/>
      <c r="FKZ3" s="614"/>
      <c r="FLA3" s="614"/>
      <c r="FLB3" s="614"/>
      <c r="FLC3" s="614"/>
      <c r="FLD3" s="614"/>
      <c r="FLE3" s="614"/>
      <c r="FLF3" s="614"/>
      <c r="FLG3" s="614"/>
      <c r="FLH3" s="614"/>
      <c r="FLI3" s="614"/>
      <c r="FLJ3" s="614"/>
      <c r="FLK3" s="614"/>
      <c r="FLL3" s="614"/>
      <c r="FLM3" s="614"/>
      <c r="FLN3" s="614"/>
      <c r="FLO3" s="614"/>
      <c r="FLP3" s="614"/>
      <c r="FLQ3" s="614"/>
      <c r="FLR3" s="614"/>
      <c r="FLS3" s="614"/>
      <c r="FLT3" s="614"/>
      <c r="FLU3" s="614"/>
      <c r="FLV3" s="614"/>
      <c r="FLW3" s="614"/>
      <c r="FLX3" s="614"/>
      <c r="FLY3" s="614"/>
      <c r="FLZ3" s="614"/>
      <c r="FMA3" s="614"/>
      <c r="FMB3" s="614"/>
      <c r="FMC3" s="614"/>
      <c r="FMD3" s="614"/>
      <c r="FME3" s="614"/>
      <c r="FMF3" s="614"/>
      <c r="FMG3" s="614"/>
      <c r="FMH3" s="614"/>
      <c r="FMI3" s="614"/>
      <c r="FMJ3" s="614"/>
      <c r="FMK3" s="614"/>
      <c r="FML3" s="614"/>
      <c r="FMM3" s="614"/>
      <c r="FMN3" s="614"/>
      <c r="FMO3" s="614"/>
      <c r="FMP3" s="614"/>
      <c r="FMQ3" s="614"/>
      <c r="FMR3" s="614"/>
      <c r="FMS3" s="614"/>
      <c r="FMT3" s="614"/>
      <c r="FMU3" s="614"/>
      <c r="FMV3" s="614"/>
      <c r="FMW3" s="614"/>
      <c r="FMX3" s="614"/>
      <c r="FMY3" s="614"/>
      <c r="FMZ3" s="614"/>
      <c r="FNA3" s="614"/>
      <c r="FNB3" s="614"/>
      <c r="FNC3" s="614"/>
      <c r="FND3" s="614"/>
      <c r="FNE3" s="614"/>
      <c r="FNF3" s="614"/>
      <c r="FNG3" s="614"/>
      <c r="FNH3" s="614"/>
      <c r="FNI3" s="614"/>
      <c r="FNJ3" s="614"/>
      <c r="FNK3" s="614"/>
      <c r="FNL3" s="614"/>
      <c r="FNM3" s="614"/>
      <c r="FNN3" s="614"/>
      <c r="FNO3" s="614"/>
      <c r="FNP3" s="614"/>
      <c r="FNQ3" s="614"/>
      <c r="FNR3" s="614"/>
      <c r="FNS3" s="614"/>
      <c r="FNT3" s="614"/>
      <c r="FNU3" s="614"/>
      <c r="FNV3" s="614"/>
      <c r="FNW3" s="614"/>
      <c r="FNX3" s="614"/>
      <c r="FNY3" s="614"/>
      <c r="FNZ3" s="614"/>
      <c r="FOA3" s="614"/>
      <c r="FOB3" s="614"/>
      <c r="FOC3" s="614"/>
      <c r="FOD3" s="614"/>
      <c r="FOE3" s="614"/>
      <c r="FOF3" s="614"/>
      <c r="FOG3" s="614"/>
      <c r="FOH3" s="614"/>
      <c r="FOI3" s="614"/>
      <c r="FOJ3" s="614"/>
      <c r="FOK3" s="614"/>
      <c r="FOL3" s="614"/>
      <c r="FOM3" s="614"/>
      <c r="FON3" s="614"/>
      <c r="FOO3" s="614"/>
      <c r="FOP3" s="614"/>
      <c r="FOQ3" s="614"/>
      <c r="FOR3" s="614"/>
      <c r="FOS3" s="614"/>
      <c r="FOT3" s="614"/>
      <c r="FOU3" s="614"/>
      <c r="FOV3" s="614"/>
      <c r="FOW3" s="614"/>
      <c r="FOX3" s="614"/>
      <c r="FOY3" s="614"/>
      <c r="FOZ3" s="614"/>
      <c r="FPA3" s="614"/>
      <c r="FPB3" s="614"/>
      <c r="FPC3" s="614"/>
      <c r="FPD3" s="614"/>
      <c r="FPE3" s="614"/>
      <c r="FPF3" s="614"/>
      <c r="FPG3" s="614"/>
      <c r="FPH3" s="614"/>
      <c r="FPI3" s="614"/>
      <c r="FPJ3" s="614"/>
      <c r="FPK3" s="614"/>
      <c r="FPL3" s="614"/>
      <c r="FPM3" s="614"/>
      <c r="FPN3" s="614"/>
      <c r="FPO3" s="614"/>
      <c r="FPP3" s="614"/>
      <c r="FPQ3" s="614"/>
      <c r="FPR3" s="614"/>
      <c r="FPS3" s="614"/>
      <c r="FPT3" s="614"/>
      <c r="FPU3" s="614"/>
      <c r="FPV3" s="614"/>
      <c r="FPW3" s="614"/>
      <c r="FPX3" s="614"/>
      <c r="FPY3" s="614"/>
      <c r="FPZ3" s="614"/>
      <c r="FQA3" s="614"/>
      <c r="FQB3" s="614"/>
      <c r="FQC3" s="614"/>
      <c r="FQD3" s="614"/>
      <c r="FQE3" s="614"/>
      <c r="FQF3" s="614"/>
      <c r="FQG3" s="614"/>
      <c r="FQH3" s="614"/>
      <c r="FQI3" s="614"/>
      <c r="FQJ3" s="614"/>
      <c r="FQK3" s="614"/>
      <c r="FQL3" s="614"/>
      <c r="FQM3" s="614"/>
      <c r="FQN3" s="614"/>
      <c r="FQO3" s="614"/>
      <c r="FQP3" s="614"/>
      <c r="FQQ3" s="614"/>
      <c r="FQR3" s="614"/>
      <c r="FQS3" s="614"/>
      <c r="FQT3" s="614"/>
      <c r="FQU3" s="614"/>
      <c r="FQV3" s="614"/>
      <c r="FQW3" s="614"/>
      <c r="FQX3" s="614"/>
      <c r="FQY3" s="614"/>
      <c r="FQZ3" s="614"/>
      <c r="FRA3" s="614"/>
      <c r="FRB3" s="614"/>
      <c r="FRC3" s="614"/>
      <c r="FRD3" s="614"/>
      <c r="FRE3" s="614"/>
      <c r="FRF3" s="614"/>
      <c r="FRG3" s="614"/>
      <c r="FRH3" s="614"/>
      <c r="FRI3" s="614"/>
      <c r="FRJ3" s="614"/>
      <c r="FRK3" s="614"/>
      <c r="FRL3" s="614"/>
      <c r="FRM3" s="614"/>
      <c r="FRN3" s="614"/>
      <c r="FRO3" s="614"/>
      <c r="FRP3" s="614"/>
      <c r="FRQ3" s="614"/>
      <c r="FRR3" s="614"/>
      <c r="FRS3" s="614"/>
      <c r="FRT3" s="614"/>
      <c r="FRU3" s="614"/>
      <c r="FRV3" s="614"/>
      <c r="FRW3" s="614"/>
      <c r="FRX3" s="614"/>
      <c r="FRY3" s="614"/>
      <c r="FRZ3" s="614"/>
      <c r="FSA3" s="614"/>
      <c r="FSB3" s="614"/>
      <c r="FSC3" s="614"/>
      <c r="FSD3" s="614"/>
      <c r="FSE3" s="614"/>
      <c r="FSF3" s="614"/>
      <c r="FSG3" s="614"/>
      <c r="FSH3" s="614"/>
      <c r="FSI3" s="614"/>
      <c r="FSJ3" s="614"/>
      <c r="FSK3" s="614"/>
      <c r="FSL3" s="614"/>
      <c r="FSM3" s="614"/>
      <c r="FSN3" s="614"/>
      <c r="FSO3" s="614"/>
      <c r="FSP3" s="614"/>
      <c r="FSQ3" s="614"/>
      <c r="FSR3" s="614"/>
      <c r="FSS3" s="614"/>
      <c r="FST3" s="614"/>
      <c r="FSU3" s="614"/>
      <c r="FSV3" s="614"/>
      <c r="FSW3" s="614"/>
      <c r="FSX3" s="614"/>
      <c r="FSY3" s="614"/>
      <c r="FSZ3" s="614"/>
      <c r="FTA3" s="614"/>
      <c r="FTB3" s="614"/>
      <c r="FTC3" s="614"/>
      <c r="FTD3" s="614"/>
      <c r="FTE3" s="614"/>
      <c r="FTF3" s="614"/>
      <c r="FTG3" s="614"/>
      <c r="FTH3" s="614"/>
      <c r="FTI3" s="614"/>
      <c r="FTJ3" s="614"/>
      <c r="FTK3" s="614"/>
      <c r="FTL3" s="614"/>
      <c r="FTM3" s="614"/>
      <c r="FTN3" s="614"/>
      <c r="FTO3" s="614"/>
      <c r="FTP3" s="614"/>
      <c r="FTQ3" s="614"/>
      <c r="FTR3" s="614"/>
      <c r="FTS3" s="614"/>
      <c r="FTT3" s="614"/>
      <c r="FTU3" s="614"/>
      <c r="FTV3" s="614"/>
      <c r="FTW3" s="614"/>
      <c r="FTX3" s="614"/>
      <c r="FTY3" s="614"/>
      <c r="FTZ3" s="614"/>
      <c r="FUA3" s="614"/>
      <c r="FUB3" s="614"/>
      <c r="FUC3" s="614"/>
      <c r="FUD3" s="614"/>
      <c r="FUE3" s="614"/>
      <c r="FUF3" s="614"/>
      <c r="FUG3" s="614"/>
      <c r="FUH3" s="614"/>
      <c r="FUI3" s="614"/>
      <c r="FUJ3" s="614"/>
      <c r="FUK3" s="614"/>
      <c r="FUL3" s="614"/>
      <c r="FUM3" s="614"/>
      <c r="FUN3" s="614"/>
      <c r="FUO3" s="614"/>
      <c r="FUP3" s="614"/>
      <c r="FUQ3" s="614"/>
      <c r="FUR3" s="614"/>
      <c r="FUS3" s="614"/>
      <c r="FUT3" s="614"/>
      <c r="FUU3" s="614"/>
      <c r="FUV3" s="614"/>
      <c r="FUW3" s="614"/>
      <c r="FUX3" s="614"/>
      <c r="FUY3" s="614"/>
      <c r="FUZ3" s="614"/>
      <c r="FVA3" s="614"/>
      <c r="FVB3" s="614"/>
      <c r="FVC3" s="614"/>
      <c r="FVD3" s="614"/>
      <c r="FVE3" s="614"/>
      <c r="FVF3" s="614"/>
      <c r="FVG3" s="614"/>
      <c r="FVH3" s="614"/>
      <c r="FVI3" s="614"/>
      <c r="FVJ3" s="614"/>
      <c r="FVK3" s="614"/>
      <c r="FVL3" s="614"/>
      <c r="FVM3" s="614"/>
      <c r="FVN3" s="614"/>
      <c r="FVO3" s="614"/>
      <c r="FVP3" s="614"/>
      <c r="FVQ3" s="614"/>
      <c r="FVR3" s="614"/>
      <c r="FVS3" s="614"/>
      <c r="FVT3" s="614"/>
      <c r="FVU3" s="614"/>
      <c r="FVV3" s="614"/>
      <c r="FVW3" s="614"/>
      <c r="FVX3" s="614"/>
      <c r="FVY3" s="614"/>
      <c r="FVZ3" s="614"/>
      <c r="FWA3" s="614"/>
      <c r="FWB3" s="614"/>
      <c r="FWC3" s="614"/>
      <c r="FWD3" s="614"/>
      <c r="FWE3" s="614"/>
      <c r="FWF3" s="614"/>
      <c r="FWG3" s="614"/>
      <c r="FWH3" s="614"/>
      <c r="FWI3" s="614"/>
      <c r="FWJ3" s="614"/>
      <c r="FWK3" s="614"/>
      <c r="FWL3" s="614"/>
      <c r="FWM3" s="614"/>
      <c r="FWN3" s="614"/>
      <c r="FWO3" s="614"/>
      <c r="FWP3" s="614"/>
      <c r="FWQ3" s="614"/>
      <c r="FWR3" s="614"/>
      <c r="FWS3" s="614"/>
      <c r="FWT3" s="614"/>
      <c r="FWU3" s="614"/>
      <c r="FWV3" s="614"/>
      <c r="FWW3" s="614"/>
      <c r="FWX3" s="614"/>
      <c r="FWY3" s="614"/>
      <c r="FWZ3" s="614"/>
      <c r="FXA3" s="614"/>
      <c r="FXB3" s="614"/>
      <c r="FXC3" s="614"/>
      <c r="FXD3" s="614"/>
      <c r="FXE3" s="614"/>
      <c r="FXF3" s="614"/>
      <c r="FXG3" s="614"/>
      <c r="FXH3" s="614"/>
      <c r="FXI3" s="614"/>
      <c r="FXJ3" s="614"/>
      <c r="FXK3" s="614"/>
      <c r="FXL3" s="614"/>
      <c r="FXM3" s="614"/>
      <c r="FXN3" s="614"/>
      <c r="FXO3" s="614"/>
      <c r="FXP3" s="614"/>
      <c r="FXQ3" s="614"/>
      <c r="FXR3" s="614"/>
      <c r="FXS3" s="614"/>
      <c r="FXT3" s="614"/>
      <c r="FXU3" s="614"/>
      <c r="FXV3" s="614"/>
      <c r="FXW3" s="614"/>
      <c r="FXX3" s="614"/>
      <c r="FXY3" s="614"/>
      <c r="FXZ3" s="614"/>
      <c r="FYA3" s="614"/>
      <c r="FYB3" s="614"/>
      <c r="FYC3" s="614"/>
      <c r="FYD3" s="614"/>
      <c r="FYE3" s="614"/>
      <c r="FYF3" s="614"/>
      <c r="FYG3" s="614"/>
      <c r="FYH3" s="614"/>
      <c r="FYI3" s="614"/>
      <c r="FYJ3" s="614"/>
      <c r="FYK3" s="614"/>
      <c r="FYL3" s="614"/>
      <c r="FYM3" s="614"/>
      <c r="FYN3" s="614"/>
      <c r="FYO3" s="614"/>
      <c r="FYP3" s="614"/>
      <c r="FYQ3" s="614"/>
      <c r="FYR3" s="614"/>
      <c r="FYS3" s="614"/>
      <c r="FYT3" s="614"/>
      <c r="FYU3" s="614"/>
      <c r="FYV3" s="614"/>
      <c r="FYW3" s="614"/>
      <c r="FYX3" s="614"/>
      <c r="FYY3" s="614"/>
      <c r="FYZ3" s="614"/>
      <c r="FZA3" s="614"/>
      <c r="FZB3" s="614"/>
      <c r="FZC3" s="614"/>
      <c r="FZD3" s="614"/>
      <c r="FZE3" s="614"/>
      <c r="FZF3" s="614"/>
      <c r="FZG3" s="614"/>
      <c r="FZH3" s="614"/>
      <c r="FZI3" s="614"/>
      <c r="FZJ3" s="614"/>
      <c r="FZK3" s="614"/>
      <c r="FZL3" s="614"/>
      <c r="FZM3" s="614"/>
      <c r="FZN3" s="614"/>
      <c r="FZO3" s="614"/>
      <c r="FZP3" s="614"/>
      <c r="FZQ3" s="614"/>
      <c r="FZR3" s="614"/>
      <c r="FZS3" s="614"/>
      <c r="FZT3" s="614"/>
      <c r="FZU3" s="614"/>
      <c r="FZV3" s="614"/>
      <c r="FZW3" s="614"/>
      <c r="FZX3" s="614"/>
      <c r="FZY3" s="614"/>
      <c r="FZZ3" s="614"/>
      <c r="GAA3" s="614"/>
      <c r="GAB3" s="614"/>
      <c r="GAC3" s="614"/>
      <c r="GAD3" s="614"/>
      <c r="GAE3" s="614"/>
      <c r="GAF3" s="614"/>
      <c r="GAG3" s="614"/>
      <c r="GAH3" s="614"/>
      <c r="GAI3" s="614"/>
      <c r="GAJ3" s="614"/>
      <c r="GAK3" s="614"/>
      <c r="GAL3" s="614"/>
      <c r="GAM3" s="614"/>
      <c r="GAN3" s="614"/>
      <c r="GAO3" s="614"/>
      <c r="GAP3" s="614"/>
      <c r="GAQ3" s="614"/>
      <c r="GAR3" s="614"/>
      <c r="GAS3" s="614"/>
      <c r="GAT3" s="614"/>
      <c r="GAU3" s="614"/>
      <c r="GAV3" s="614"/>
      <c r="GAW3" s="614"/>
      <c r="GAX3" s="614"/>
      <c r="GAY3" s="614"/>
      <c r="GAZ3" s="614"/>
      <c r="GBA3" s="614"/>
      <c r="GBB3" s="614"/>
      <c r="GBC3" s="614"/>
      <c r="GBD3" s="614"/>
      <c r="GBE3" s="614"/>
      <c r="GBF3" s="614"/>
      <c r="GBG3" s="614"/>
      <c r="GBH3" s="614"/>
      <c r="GBI3" s="614"/>
      <c r="GBJ3" s="614"/>
      <c r="GBK3" s="614"/>
      <c r="GBL3" s="614"/>
      <c r="GBM3" s="614"/>
      <c r="GBN3" s="614"/>
      <c r="GBO3" s="614"/>
      <c r="GBP3" s="614"/>
      <c r="GBQ3" s="614"/>
      <c r="GBR3" s="614"/>
      <c r="GBS3" s="614"/>
      <c r="GBT3" s="614"/>
      <c r="GBU3" s="614"/>
      <c r="GBV3" s="614"/>
      <c r="GBW3" s="614"/>
      <c r="GBX3" s="614"/>
      <c r="GBY3" s="614"/>
      <c r="GBZ3" s="614"/>
      <c r="GCA3" s="614"/>
      <c r="GCB3" s="614"/>
      <c r="GCC3" s="614"/>
      <c r="GCD3" s="614"/>
      <c r="GCE3" s="614"/>
      <c r="GCF3" s="614"/>
      <c r="GCG3" s="614"/>
      <c r="GCH3" s="614"/>
      <c r="GCI3" s="614"/>
      <c r="GCJ3" s="614"/>
      <c r="GCK3" s="614"/>
      <c r="GCL3" s="614"/>
      <c r="GCM3" s="614"/>
      <c r="GCN3" s="614"/>
      <c r="GCO3" s="614"/>
      <c r="GCP3" s="614"/>
      <c r="GCQ3" s="614"/>
      <c r="GCR3" s="614"/>
      <c r="GCS3" s="614"/>
      <c r="GCT3" s="614"/>
      <c r="GCU3" s="614"/>
      <c r="GCV3" s="614"/>
      <c r="GCW3" s="614"/>
      <c r="GCX3" s="614"/>
      <c r="GCY3" s="614"/>
      <c r="GCZ3" s="614"/>
      <c r="GDA3" s="614"/>
      <c r="GDB3" s="614"/>
      <c r="GDC3" s="614"/>
      <c r="GDD3" s="614"/>
      <c r="GDE3" s="614"/>
      <c r="GDF3" s="614"/>
      <c r="GDG3" s="614"/>
      <c r="GDH3" s="614"/>
      <c r="GDI3" s="614"/>
      <c r="GDJ3" s="614"/>
      <c r="GDK3" s="614"/>
      <c r="GDL3" s="614"/>
      <c r="GDM3" s="614"/>
      <c r="GDN3" s="614"/>
      <c r="GDO3" s="614"/>
      <c r="GDP3" s="614"/>
      <c r="GDQ3" s="614"/>
      <c r="GDR3" s="614"/>
      <c r="GDS3" s="614"/>
      <c r="GDT3" s="614"/>
      <c r="GDU3" s="614"/>
      <c r="GDV3" s="614"/>
      <c r="GDW3" s="614"/>
      <c r="GDX3" s="614"/>
      <c r="GDY3" s="614"/>
      <c r="GDZ3" s="614"/>
      <c r="GEA3" s="614"/>
      <c r="GEB3" s="614"/>
      <c r="GEC3" s="614"/>
      <c r="GED3" s="614"/>
      <c r="GEE3" s="614"/>
      <c r="GEF3" s="614"/>
      <c r="GEG3" s="614"/>
      <c r="GEH3" s="614"/>
      <c r="GEI3" s="614"/>
      <c r="GEJ3" s="614"/>
      <c r="GEK3" s="614"/>
      <c r="GEL3" s="614"/>
      <c r="GEM3" s="614"/>
      <c r="GEN3" s="614"/>
      <c r="GEO3" s="614"/>
      <c r="GEP3" s="614"/>
      <c r="GEQ3" s="614"/>
      <c r="GER3" s="614"/>
      <c r="GES3" s="614"/>
      <c r="GET3" s="614"/>
      <c r="GEU3" s="614"/>
      <c r="GEV3" s="614"/>
      <c r="GEW3" s="614"/>
      <c r="GEX3" s="614"/>
      <c r="GEY3" s="614"/>
      <c r="GEZ3" s="614"/>
      <c r="GFA3" s="614"/>
      <c r="GFB3" s="614"/>
      <c r="GFC3" s="614"/>
      <c r="GFD3" s="614"/>
      <c r="GFE3" s="614"/>
      <c r="GFF3" s="614"/>
      <c r="GFG3" s="614"/>
      <c r="GFH3" s="614"/>
      <c r="GFI3" s="614"/>
      <c r="GFJ3" s="614"/>
      <c r="GFK3" s="614"/>
      <c r="GFL3" s="614"/>
      <c r="GFM3" s="614"/>
      <c r="GFN3" s="614"/>
      <c r="GFO3" s="614"/>
      <c r="GFP3" s="614"/>
      <c r="GFQ3" s="614"/>
      <c r="GFR3" s="614"/>
      <c r="GFS3" s="614"/>
      <c r="GFT3" s="614"/>
      <c r="GFU3" s="614"/>
      <c r="GFV3" s="614"/>
      <c r="GFW3" s="614"/>
      <c r="GFX3" s="614"/>
      <c r="GFY3" s="614"/>
      <c r="GFZ3" s="614"/>
      <c r="GGA3" s="614"/>
      <c r="GGB3" s="614"/>
      <c r="GGC3" s="614"/>
      <c r="GGD3" s="614"/>
      <c r="GGE3" s="614"/>
      <c r="GGF3" s="614"/>
      <c r="GGG3" s="614"/>
      <c r="GGH3" s="614"/>
      <c r="GGI3" s="614"/>
      <c r="GGJ3" s="614"/>
      <c r="GGK3" s="614"/>
      <c r="GGL3" s="614"/>
      <c r="GGM3" s="614"/>
      <c r="GGN3" s="614"/>
      <c r="GGO3" s="614"/>
      <c r="GGP3" s="614"/>
      <c r="GGQ3" s="614"/>
      <c r="GGR3" s="614"/>
      <c r="GGS3" s="614"/>
      <c r="GGT3" s="614"/>
      <c r="GGU3" s="614"/>
      <c r="GGV3" s="614"/>
      <c r="GGW3" s="614"/>
      <c r="GGX3" s="614"/>
      <c r="GGY3" s="614"/>
      <c r="GGZ3" s="614"/>
      <c r="GHA3" s="614"/>
      <c r="GHB3" s="614"/>
      <c r="GHC3" s="614"/>
      <c r="GHD3" s="614"/>
      <c r="GHE3" s="614"/>
      <c r="GHF3" s="614"/>
      <c r="GHG3" s="614"/>
      <c r="GHH3" s="614"/>
      <c r="GHI3" s="614"/>
      <c r="GHJ3" s="614"/>
      <c r="GHK3" s="614"/>
      <c r="GHL3" s="614"/>
      <c r="GHM3" s="614"/>
      <c r="GHN3" s="614"/>
      <c r="GHO3" s="614"/>
      <c r="GHP3" s="614"/>
      <c r="GHQ3" s="614"/>
      <c r="GHR3" s="614"/>
      <c r="GHS3" s="614"/>
      <c r="GHT3" s="614"/>
      <c r="GHU3" s="614"/>
      <c r="GHV3" s="614"/>
      <c r="GHW3" s="614"/>
      <c r="GHX3" s="614"/>
      <c r="GHY3" s="614"/>
      <c r="GHZ3" s="614"/>
      <c r="GIA3" s="614"/>
      <c r="GIB3" s="614"/>
      <c r="GIC3" s="614"/>
      <c r="GID3" s="614"/>
      <c r="GIE3" s="614"/>
      <c r="GIF3" s="614"/>
      <c r="GIG3" s="614"/>
      <c r="GIH3" s="614"/>
      <c r="GII3" s="614"/>
      <c r="GIJ3" s="614"/>
      <c r="GIK3" s="614"/>
      <c r="GIL3" s="614"/>
      <c r="GIM3" s="614"/>
      <c r="GIN3" s="614"/>
      <c r="GIO3" s="614"/>
      <c r="GIP3" s="614"/>
      <c r="GIQ3" s="614"/>
      <c r="GIR3" s="614"/>
      <c r="GIS3" s="614"/>
      <c r="GIT3" s="614"/>
      <c r="GIU3" s="614"/>
      <c r="GIV3" s="614"/>
      <c r="GIW3" s="614"/>
      <c r="GIX3" s="614"/>
      <c r="GIY3" s="614"/>
      <c r="GIZ3" s="614"/>
      <c r="GJA3" s="614"/>
      <c r="GJB3" s="614"/>
      <c r="GJC3" s="614"/>
      <c r="GJD3" s="614"/>
      <c r="GJE3" s="614"/>
      <c r="GJF3" s="614"/>
      <c r="GJG3" s="614"/>
      <c r="GJH3" s="614"/>
      <c r="GJI3" s="614"/>
      <c r="GJJ3" s="614"/>
      <c r="GJK3" s="614"/>
      <c r="GJL3" s="614"/>
      <c r="GJM3" s="614"/>
      <c r="GJN3" s="614"/>
      <c r="GJO3" s="614"/>
      <c r="GJP3" s="614"/>
      <c r="GJQ3" s="614"/>
      <c r="GJR3" s="614"/>
      <c r="GJS3" s="614"/>
      <c r="GJT3" s="614"/>
      <c r="GJU3" s="614"/>
      <c r="GJV3" s="614"/>
      <c r="GJW3" s="614"/>
      <c r="GJX3" s="614"/>
      <c r="GJY3" s="614"/>
      <c r="GJZ3" s="614"/>
      <c r="GKA3" s="614"/>
      <c r="GKB3" s="614"/>
      <c r="GKC3" s="614"/>
      <c r="GKD3" s="614"/>
      <c r="GKE3" s="614"/>
      <c r="GKF3" s="614"/>
      <c r="GKG3" s="614"/>
      <c r="GKH3" s="614"/>
      <c r="GKI3" s="614"/>
      <c r="GKJ3" s="614"/>
      <c r="GKK3" s="614"/>
      <c r="GKL3" s="614"/>
      <c r="GKM3" s="614"/>
      <c r="GKN3" s="614"/>
      <c r="GKO3" s="614"/>
      <c r="GKP3" s="614"/>
      <c r="GKQ3" s="614"/>
      <c r="GKR3" s="614"/>
      <c r="GKS3" s="614"/>
      <c r="GKT3" s="614"/>
      <c r="GKU3" s="614"/>
      <c r="GKV3" s="614"/>
      <c r="GKW3" s="614"/>
      <c r="GKX3" s="614"/>
      <c r="GKY3" s="614"/>
      <c r="GKZ3" s="614"/>
      <c r="GLA3" s="614"/>
      <c r="GLB3" s="614"/>
      <c r="GLC3" s="614"/>
      <c r="GLD3" s="614"/>
      <c r="GLE3" s="614"/>
      <c r="GLF3" s="614"/>
      <c r="GLG3" s="614"/>
      <c r="GLH3" s="614"/>
      <c r="GLI3" s="614"/>
      <c r="GLJ3" s="614"/>
      <c r="GLK3" s="614"/>
      <c r="GLL3" s="614"/>
      <c r="GLM3" s="614"/>
      <c r="GLN3" s="614"/>
      <c r="GLO3" s="614"/>
      <c r="GLP3" s="614"/>
      <c r="GLQ3" s="614"/>
      <c r="GLR3" s="614"/>
      <c r="GLS3" s="614"/>
      <c r="GLT3" s="614"/>
      <c r="GLU3" s="614"/>
      <c r="GLV3" s="614"/>
      <c r="GLW3" s="614"/>
      <c r="GLX3" s="614"/>
      <c r="GLY3" s="614"/>
      <c r="GLZ3" s="614"/>
      <c r="GMA3" s="614"/>
      <c r="GMB3" s="614"/>
      <c r="GMC3" s="614"/>
      <c r="GMD3" s="614"/>
      <c r="GME3" s="614"/>
      <c r="GMF3" s="614"/>
      <c r="GMG3" s="614"/>
      <c r="GMH3" s="614"/>
      <c r="GMI3" s="614"/>
      <c r="GMJ3" s="614"/>
      <c r="GMK3" s="614"/>
      <c r="GML3" s="614"/>
      <c r="GMM3" s="614"/>
      <c r="GMN3" s="614"/>
      <c r="GMO3" s="614"/>
      <c r="GMP3" s="614"/>
      <c r="GMQ3" s="614"/>
      <c r="GMR3" s="614"/>
      <c r="GMS3" s="614"/>
      <c r="GMT3" s="614"/>
      <c r="GMU3" s="614"/>
      <c r="GMV3" s="614"/>
      <c r="GMW3" s="614"/>
      <c r="GMX3" s="614"/>
      <c r="GMY3" s="614"/>
      <c r="GMZ3" s="614"/>
      <c r="GNA3" s="614"/>
      <c r="GNB3" s="614"/>
      <c r="GNC3" s="614"/>
      <c r="GND3" s="614"/>
      <c r="GNE3" s="614"/>
      <c r="GNF3" s="614"/>
      <c r="GNG3" s="614"/>
      <c r="GNH3" s="614"/>
      <c r="GNI3" s="614"/>
      <c r="GNJ3" s="614"/>
      <c r="GNK3" s="614"/>
      <c r="GNL3" s="614"/>
      <c r="GNM3" s="614"/>
      <c r="GNN3" s="614"/>
      <c r="GNO3" s="614"/>
      <c r="GNP3" s="614"/>
      <c r="GNQ3" s="614"/>
      <c r="GNR3" s="614"/>
      <c r="GNS3" s="614"/>
      <c r="GNT3" s="614"/>
      <c r="GNU3" s="614"/>
      <c r="GNV3" s="614"/>
      <c r="GNW3" s="614"/>
      <c r="GNX3" s="614"/>
      <c r="GNY3" s="614"/>
      <c r="GNZ3" s="614"/>
      <c r="GOA3" s="614"/>
      <c r="GOB3" s="614"/>
      <c r="GOC3" s="614"/>
      <c r="GOD3" s="614"/>
      <c r="GOE3" s="614"/>
      <c r="GOF3" s="614"/>
      <c r="GOG3" s="614"/>
      <c r="GOH3" s="614"/>
      <c r="GOI3" s="614"/>
      <c r="GOJ3" s="614"/>
      <c r="GOK3" s="614"/>
      <c r="GOL3" s="614"/>
      <c r="GOM3" s="614"/>
      <c r="GON3" s="614"/>
      <c r="GOO3" s="614"/>
      <c r="GOP3" s="614"/>
      <c r="GOQ3" s="614"/>
      <c r="GOR3" s="614"/>
      <c r="GOS3" s="614"/>
      <c r="GOT3" s="614"/>
      <c r="GOU3" s="614"/>
      <c r="GOV3" s="614"/>
      <c r="GOW3" s="614"/>
      <c r="GOX3" s="614"/>
      <c r="GOY3" s="614"/>
      <c r="GOZ3" s="614"/>
      <c r="GPA3" s="614"/>
      <c r="GPB3" s="614"/>
      <c r="GPC3" s="614"/>
      <c r="GPD3" s="614"/>
      <c r="GPE3" s="614"/>
      <c r="GPF3" s="614"/>
      <c r="GPG3" s="614"/>
      <c r="GPH3" s="614"/>
      <c r="GPI3" s="614"/>
      <c r="GPJ3" s="614"/>
      <c r="GPK3" s="614"/>
      <c r="GPL3" s="614"/>
      <c r="GPM3" s="614"/>
      <c r="GPN3" s="614"/>
      <c r="GPO3" s="614"/>
      <c r="GPP3" s="614"/>
      <c r="GPQ3" s="614"/>
      <c r="GPR3" s="614"/>
      <c r="GPS3" s="614"/>
      <c r="GPT3" s="614"/>
      <c r="GPU3" s="614"/>
      <c r="GPV3" s="614"/>
      <c r="GPW3" s="614"/>
      <c r="GPX3" s="614"/>
      <c r="GPY3" s="614"/>
      <c r="GPZ3" s="614"/>
      <c r="GQA3" s="614"/>
      <c r="GQB3" s="614"/>
      <c r="GQC3" s="614"/>
      <c r="GQD3" s="614"/>
      <c r="GQE3" s="614"/>
      <c r="GQF3" s="614"/>
      <c r="GQG3" s="614"/>
      <c r="GQH3" s="614"/>
      <c r="GQI3" s="614"/>
      <c r="GQJ3" s="614"/>
      <c r="GQK3" s="614"/>
      <c r="GQL3" s="614"/>
      <c r="GQM3" s="614"/>
      <c r="GQN3" s="614"/>
      <c r="GQO3" s="614"/>
      <c r="GQP3" s="614"/>
      <c r="GQQ3" s="614"/>
      <c r="GQR3" s="614"/>
      <c r="GQS3" s="614"/>
      <c r="GQT3" s="614"/>
      <c r="GQU3" s="614"/>
      <c r="GQV3" s="614"/>
      <c r="GQW3" s="614"/>
      <c r="GQX3" s="614"/>
      <c r="GQY3" s="614"/>
      <c r="GQZ3" s="614"/>
      <c r="GRA3" s="614"/>
      <c r="GRB3" s="614"/>
      <c r="GRC3" s="614"/>
      <c r="GRD3" s="614"/>
      <c r="GRE3" s="614"/>
      <c r="GRF3" s="614"/>
      <c r="GRG3" s="614"/>
      <c r="GRH3" s="614"/>
      <c r="GRI3" s="614"/>
      <c r="GRJ3" s="614"/>
      <c r="GRK3" s="614"/>
      <c r="GRL3" s="614"/>
      <c r="GRM3" s="614"/>
      <c r="GRN3" s="614"/>
      <c r="GRO3" s="614"/>
      <c r="GRP3" s="614"/>
      <c r="GRQ3" s="614"/>
      <c r="GRR3" s="614"/>
      <c r="GRS3" s="614"/>
      <c r="GRT3" s="614"/>
      <c r="GRU3" s="614"/>
      <c r="GRV3" s="614"/>
      <c r="GRW3" s="614"/>
      <c r="GRX3" s="614"/>
      <c r="GRY3" s="614"/>
      <c r="GRZ3" s="614"/>
      <c r="GSA3" s="614"/>
      <c r="GSB3" s="614"/>
      <c r="GSC3" s="614"/>
      <c r="GSD3" s="614"/>
      <c r="GSE3" s="614"/>
      <c r="GSF3" s="614"/>
      <c r="GSG3" s="614"/>
      <c r="GSH3" s="614"/>
      <c r="GSI3" s="614"/>
      <c r="GSJ3" s="614"/>
      <c r="GSK3" s="614"/>
      <c r="GSL3" s="614"/>
      <c r="GSM3" s="614"/>
      <c r="GSN3" s="614"/>
      <c r="GSO3" s="614"/>
      <c r="GSP3" s="614"/>
      <c r="GSQ3" s="614"/>
      <c r="GSR3" s="614"/>
      <c r="GSS3" s="614"/>
      <c r="GST3" s="614"/>
      <c r="GSU3" s="614"/>
      <c r="GSV3" s="614"/>
      <c r="GSW3" s="614"/>
      <c r="GSX3" s="614"/>
      <c r="GSY3" s="614"/>
      <c r="GSZ3" s="614"/>
      <c r="GTA3" s="614"/>
      <c r="GTB3" s="614"/>
      <c r="GTC3" s="614"/>
      <c r="GTD3" s="614"/>
      <c r="GTE3" s="614"/>
      <c r="GTF3" s="614"/>
      <c r="GTG3" s="614"/>
      <c r="GTH3" s="614"/>
      <c r="GTI3" s="614"/>
      <c r="GTJ3" s="614"/>
      <c r="GTK3" s="614"/>
      <c r="GTL3" s="614"/>
      <c r="GTM3" s="614"/>
      <c r="GTN3" s="614"/>
      <c r="GTO3" s="614"/>
      <c r="GTP3" s="614"/>
      <c r="GTQ3" s="614"/>
      <c r="GTR3" s="614"/>
      <c r="GTS3" s="614"/>
      <c r="GTT3" s="614"/>
      <c r="GTU3" s="614"/>
      <c r="GTV3" s="614"/>
      <c r="GTW3" s="614"/>
      <c r="GTX3" s="614"/>
      <c r="GTY3" s="614"/>
      <c r="GTZ3" s="614"/>
      <c r="GUA3" s="614"/>
      <c r="GUB3" s="614"/>
      <c r="GUC3" s="614"/>
      <c r="GUD3" s="614"/>
      <c r="GUE3" s="614"/>
      <c r="GUF3" s="614"/>
      <c r="GUG3" s="614"/>
      <c r="GUH3" s="614"/>
      <c r="GUI3" s="614"/>
      <c r="GUJ3" s="614"/>
      <c r="GUK3" s="614"/>
      <c r="GUL3" s="614"/>
      <c r="GUM3" s="614"/>
      <c r="GUN3" s="614"/>
      <c r="GUO3" s="614"/>
      <c r="GUP3" s="614"/>
      <c r="GUQ3" s="614"/>
      <c r="GUR3" s="614"/>
      <c r="GUS3" s="614"/>
      <c r="GUT3" s="614"/>
      <c r="GUU3" s="614"/>
      <c r="GUV3" s="614"/>
      <c r="GUW3" s="614"/>
      <c r="GUX3" s="614"/>
      <c r="GUY3" s="614"/>
      <c r="GUZ3" s="614"/>
      <c r="GVA3" s="614"/>
      <c r="GVB3" s="614"/>
      <c r="GVC3" s="614"/>
      <c r="GVD3" s="614"/>
      <c r="GVE3" s="614"/>
      <c r="GVF3" s="614"/>
      <c r="GVG3" s="614"/>
      <c r="GVH3" s="614"/>
      <c r="GVI3" s="614"/>
      <c r="GVJ3" s="614"/>
      <c r="GVK3" s="614"/>
      <c r="GVL3" s="614"/>
      <c r="GVM3" s="614"/>
      <c r="GVN3" s="614"/>
      <c r="GVO3" s="614"/>
      <c r="GVP3" s="614"/>
      <c r="GVQ3" s="614"/>
      <c r="GVR3" s="614"/>
      <c r="GVS3" s="614"/>
      <c r="GVT3" s="614"/>
      <c r="GVU3" s="614"/>
      <c r="GVV3" s="614"/>
      <c r="GVW3" s="614"/>
      <c r="GVX3" s="614"/>
      <c r="GVY3" s="614"/>
      <c r="GVZ3" s="614"/>
      <c r="GWA3" s="614"/>
      <c r="GWB3" s="614"/>
      <c r="GWC3" s="614"/>
      <c r="GWD3" s="614"/>
      <c r="GWE3" s="614"/>
      <c r="GWF3" s="614"/>
      <c r="GWG3" s="614"/>
      <c r="GWH3" s="614"/>
      <c r="GWI3" s="614"/>
      <c r="GWJ3" s="614"/>
      <c r="GWK3" s="614"/>
      <c r="GWL3" s="614"/>
      <c r="GWM3" s="614"/>
      <c r="GWN3" s="614"/>
      <c r="GWO3" s="614"/>
      <c r="GWP3" s="614"/>
      <c r="GWQ3" s="614"/>
      <c r="GWR3" s="614"/>
      <c r="GWS3" s="614"/>
      <c r="GWT3" s="614"/>
      <c r="GWU3" s="614"/>
      <c r="GWV3" s="614"/>
      <c r="GWW3" s="614"/>
      <c r="GWX3" s="614"/>
      <c r="GWY3" s="614"/>
      <c r="GWZ3" s="614"/>
      <c r="GXA3" s="614"/>
      <c r="GXB3" s="614"/>
      <c r="GXC3" s="614"/>
      <c r="GXD3" s="614"/>
      <c r="GXE3" s="614"/>
      <c r="GXF3" s="614"/>
      <c r="GXG3" s="614"/>
      <c r="GXH3" s="614"/>
      <c r="GXI3" s="614"/>
      <c r="GXJ3" s="614"/>
      <c r="GXK3" s="614"/>
      <c r="GXL3" s="614"/>
      <c r="GXM3" s="614"/>
      <c r="GXN3" s="614"/>
      <c r="GXO3" s="614"/>
      <c r="GXP3" s="614"/>
      <c r="GXQ3" s="614"/>
      <c r="GXR3" s="614"/>
      <c r="GXS3" s="614"/>
      <c r="GXT3" s="614"/>
      <c r="GXU3" s="614"/>
      <c r="GXV3" s="614"/>
      <c r="GXW3" s="614"/>
      <c r="GXX3" s="614"/>
      <c r="GXY3" s="614"/>
      <c r="GXZ3" s="614"/>
      <c r="GYA3" s="614"/>
      <c r="GYB3" s="614"/>
      <c r="GYC3" s="614"/>
      <c r="GYD3" s="614"/>
      <c r="GYE3" s="614"/>
      <c r="GYF3" s="614"/>
      <c r="GYG3" s="614"/>
      <c r="GYH3" s="614"/>
      <c r="GYI3" s="614"/>
      <c r="GYJ3" s="614"/>
      <c r="GYK3" s="614"/>
      <c r="GYL3" s="614"/>
      <c r="GYM3" s="614"/>
      <c r="GYN3" s="614"/>
      <c r="GYO3" s="614"/>
      <c r="GYP3" s="614"/>
      <c r="GYQ3" s="614"/>
      <c r="GYR3" s="614"/>
      <c r="GYS3" s="614"/>
      <c r="GYT3" s="614"/>
      <c r="GYU3" s="614"/>
      <c r="GYV3" s="614"/>
      <c r="GYW3" s="614"/>
      <c r="GYX3" s="614"/>
      <c r="GYY3" s="614"/>
      <c r="GYZ3" s="614"/>
      <c r="GZA3" s="614"/>
      <c r="GZB3" s="614"/>
      <c r="GZC3" s="614"/>
      <c r="GZD3" s="614"/>
      <c r="GZE3" s="614"/>
      <c r="GZF3" s="614"/>
      <c r="GZG3" s="614"/>
      <c r="GZH3" s="614"/>
      <c r="GZI3" s="614"/>
      <c r="GZJ3" s="614"/>
      <c r="GZK3" s="614"/>
      <c r="GZL3" s="614"/>
      <c r="GZM3" s="614"/>
      <c r="GZN3" s="614"/>
      <c r="GZO3" s="614"/>
      <c r="GZP3" s="614"/>
      <c r="GZQ3" s="614"/>
      <c r="GZR3" s="614"/>
      <c r="GZS3" s="614"/>
      <c r="GZT3" s="614"/>
      <c r="GZU3" s="614"/>
      <c r="GZV3" s="614"/>
      <c r="GZW3" s="614"/>
      <c r="GZX3" s="614"/>
      <c r="GZY3" s="614"/>
      <c r="GZZ3" s="614"/>
      <c r="HAA3" s="614"/>
      <c r="HAB3" s="614"/>
      <c r="HAC3" s="614"/>
      <c r="HAD3" s="614"/>
      <c r="HAE3" s="614"/>
      <c r="HAF3" s="614"/>
      <c r="HAG3" s="614"/>
      <c r="HAH3" s="614"/>
      <c r="HAI3" s="614"/>
      <c r="HAJ3" s="614"/>
      <c r="HAK3" s="614"/>
      <c r="HAL3" s="614"/>
      <c r="HAM3" s="614"/>
      <c r="HAN3" s="614"/>
      <c r="HAO3" s="614"/>
      <c r="HAP3" s="614"/>
      <c r="HAQ3" s="614"/>
      <c r="HAR3" s="614"/>
      <c r="HAS3" s="614"/>
      <c r="HAT3" s="614"/>
      <c r="HAU3" s="614"/>
      <c r="HAV3" s="614"/>
      <c r="HAW3" s="614"/>
      <c r="HAX3" s="614"/>
      <c r="HAY3" s="614"/>
      <c r="HAZ3" s="614"/>
      <c r="HBA3" s="614"/>
      <c r="HBB3" s="614"/>
      <c r="HBC3" s="614"/>
      <c r="HBD3" s="614"/>
      <c r="HBE3" s="614"/>
      <c r="HBF3" s="614"/>
      <c r="HBG3" s="614"/>
      <c r="HBH3" s="614"/>
      <c r="HBI3" s="614"/>
      <c r="HBJ3" s="614"/>
      <c r="HBK3" s="614"/>
      <c r="HBL3" s="614"/>
      <c r="HBM3" s="614"/>
      <c r="HBN3" s="614"/>
      <c r="HBO3" s="614"/>
      <c r="HBP3" s="614"/>
      <c r="HBQ3" s="614"/>
      <c r="HBR3" s="614"/>
      <c r="HBS3" s="614"/>
      <c r="HBT3" s="614"/>
      <c r="HBU3" s="614"/>
      <c r="HBV3" s="614"/>
      <c r="HBW3" s="614"/>
      <c r="HBX3" s="614"/>
      <c r="HBY3" s="614"/>
      <c r="HBZ3" s="614"/>
      <c r="HCA3" s="614"/>
      <c r="HCB3" s="614"/>
      <c r="HCC3" s="614"/>
      <c r="HCD3" s="614"/>
      <c r="HCE3" s="614"/>
      <c r="HCF3" s="614"/>
      <c r="HCG3" s="614"/>
      <c r="HCH3" s="614"/>
      <c r="HCI3" s="614"/>
      <c r="HCJ3" s="614"/>
      <c r="HCK3" s="614"/>
      <c r="HCL3" s="614"/>
      <c r="HCM3" s="614"/>
      <c r="HCN3" s="614"/>
      <c r="HCO3" s="614"/>
      <c r="HCP3" s="614"/>
      <c r="HCQ3" s="614"/>
      <c r="HCR3" s="614"/>
      <c r="HCS3" s="614"/>
      <c r="HCT3" s="614"/>
      <c r="HCU3" s="614"/>
      <c r="HCV3" s="614"/>
      <c r="HCW3" s="614"/>
      <c r="HCX3" s="614"/>
      <c r="HCY3" s="614"/>
      <c r="HCZ3" s="614"/>
      <c r="HDA3" s="614"/>
      <c r="HDB3" s="614"/>
      <c r="HDC3" s="614"/>
      <c r="HDD3" s="614"/>
      <c r="HDE3" s="614"/>
      <c r="HDF3" s="614"/>
      <c r="HDG3" s="614"/>
      <c r="HDH3" s="614"/>
      <c r="HDI3" s="614"/>
      <c r="HDJ3" s="614"/>
      <c r="HDK3" s="614"/>
      <c r="HDL3" s="614"/>
      <c r="HDM3" s="614"/>
      <c r="HDN3" s="614"/>
      <c r="HDO3" s="614"/>
      <c r="HDP3" s="614"/>
      <c r="HDQ3" s="614"/>
      <c r="HDR3" s="614"/>
      <c r="HDS3" s="614"/>
      <c r="HDT3" s="614"/>
      <c r="HDU3" s="614"/>
      <c r="HDV3" s="614"/>
      <c r="HDW3" s="614"/>
      <c r="HDX3" s="614"/>
      <c r="HDY3" s="614"/>
      <c r="HDZ3" s="614"/>
      <c r="HEA3" s="614"/>
      <c r="HEB3" s="614"/>
      <c r="HEC3" s="614"/>
      <c r="HED3" s="614"/>
      <c r="HEE3" s="614"/>
      <c r="HEF3" s="614"/>
      <c r="HEG3" s="614"/>
      <c r="HEH3" s="614"/>
      <c r="HEI3" s="614"/>
      <c r="HEJ3" s="614"/>
      <c r="HEK3" s="614"/>
      <c r="HEL3" s="614"/>
      <c r="HEM3" s="614"/>
      <c r="HEN3" s="614"/>
      <c r="HEO3" s="614"/>
      <c r="HEP3" s="614"/>
      <c r="HEQ3" s="614"/>
      <c r="HER3" s="614"/>
      <c r="HES3" s="614"/>
      <c r="HET3" s="614"/>
      <c r="HEU3" s="614"/>
      <c r="HEV3" s="614"/>
      <c r="HEW3" s="614"/>
      <c r="HEX3" s="614"/>
      <c r="HEY3" s="614"/>
      <c r="HEZ3" s="614"/>
      <c r="HFA3" s="614"/>
      <c r="HFB3" s="614"/>
      <c r="HFC3" s="614"/>
      <c r="HFD3" s="614"/>
      <c r="HFE3" s="614"/>
      <c r="HFF3" s="614"/>
      <c r="HFG3" s="614"/>
      <c r="HFH3" s="614"/>
      <c r="HFI3" s="614"/>
      <c r="HFJ3" s="614"/>
      <c r="HFK3" s="614"/>
      <c r="HFL3" s="614"/>
      <c r="HFM3" s="614"/>
      <c r="HFN3" s="614"/>
      <c r="HFO3" s="614"/>
      <c r="HFP3" s="614"/>
      <c r="HFQ3" s="614"/>
      <c r="HFR3" s="614"/>
      <c r="HFS3" s="614"/>
      <c r="HFT3" s="614"/>
      <c r="HFU3" s="614"/>
      <c r="HFV3" s="614"/>
      <c r="HFW3" s="614"/>
      <c r="HFX3" s="614"/>
      <c r="HFY3" s="614"/>
      <c r="HFZ3" s="614"/>
      <c r="HGA3" s="614"/>
      <c r="HGB3" s="614"/>
      <c r="HGC3" s="614"/>
      <c r="HGD3" s="614"/>
      <c r="HGE3" s="614"/>
      <c r="HGF3" s="614"/>
      <c r="HGG3" s="614"/>
      <c r="HGH3" s="614"/>
      <c r="HGI3" s="614"/>
      <c r="HGJ3" s="614"/>
      <c r="HGK3" s="614"/>
      <c r="HGL3" s="614"/>
      <c r="HGM3" s="614"/>
      <c r="HGN3" s="614"/>
      <c r="HGO3" s="614"/>
      <c r="HGP3" s="614"/>
      <c r="HGQ3" s="614"/>
      <c r="HGR3" s="614"/>
      <c r="HGS3" s="614"/>
      <c r="HGT3" s="614"/>
      <c r="HGU3" s="614"/>
      <c r="HGV3" s="614"/>
      <c r="HGW3" s="614"/>
      <c r="HGX3" s="614"/>
      <c r="HGY3" s="614"/>
      <c r="HGZ3" s="614"/>
      <c r="HHA3" s="614"/>
      <c r="HHB3" s="614"/>
      <c r="HHC3" s="614"/>
      <c r="HHD3" s="614"/>
      <c r="HHE3" s="614"/>
      <c r="HHF3" s="614"/>
      <c r="HHG3" s="614"/>
      <c r="HHH3" s="614"/>
      <c r="HHI3" s="614"/>
      <c r="HHJ3" s="614"/>
      <c r="HHK3" s="614"/>
      <c r="HHL3" s="614"/>
      <c r="HHM3" s="614"/>
      <c r="HHN3" s="614"/>
      <c r="HHO3" s="614"/>
      <c r="HHP3" s="614"/>
      <c r="HHQ3" s="614"/>
      <c r="HHR3" s="614"/>
      <c r="HHS3" s="614"/>
      <c r="HHT3" s="614"/>
      <c r="HHU3" s="614"/>
      <c r="HHV3" s="614"/>
      <c r="HHW3" s="614"/>
      <c r="HHX3" s="614"/>
      <c r="HHY3" s="614"/>
      <c r="HHZ3" s="614"/>
      <c r="HIA3" s="614"/>
      <c r="HIB3" s="614"/>
      <c r="HIC3" s="614"/>
      <c r="HID3" s="614"/>
      <c r="HIE3" s="614"/>
      <c r="HIF3" s="614"/>
      <c r="HIG3" s="614"/>
      <c r="HIH3" s="614"/>
      <c r="HII3" s="614"/>
      <c r="HIJ3" s="614"/>
      <c r="HIK3" s="614"/>
      <c r="HIL3" s="614"/>
      <c r="HIM3" s="614"/>
      <c r="HIN3" s="614"/>
      <c r="HIO3" s="614"/>
      <c r="HIP3" s="614"/>
      <c r="HIQ3" s="614"/>
      <c r="HIR3" s="614"/>
      <c r="HIS3" s="614"/>
      <c r="HIT3" s="614"/>
      <c r="HIU3" s="614"/>
      <c r="HIV3" s="614"/>
      <c r="HIW3" s="614"/>
      <c r="HIX3" s="614"/>
      <c r="HIY3" s="614"/>
      <c r="HIZ3" s="614"/>
      <c r="HJA3" s="614"/>
      <c r="HJB3" s="614"/>
      <c r="HJC3" s="614"/>
      <c r="HJD3" s="614"/>
      <c r="HJE3" s="614"/>
      <c r="HJF3" s="614"/>
      <c r="HJG3" s="614"/>
      <c r="HJH3" s="614"/>
      <c r="HJI3" s="614"/>
      <c r="HJJ3" s="614"/>
      <c r="HJK3" s="614"/>
      <c r="HJL3" s="614"/>
      <c r="HJM3" s="614"/>
      <c r="HJN3" s="614"/>
      <c r="HJO3" s="614"/>
      <c r="HJP3" s="614"/>
      <c r="HJQ3" s="614"/>
      <c r="HJR3" s="614"/>
      <c r="HJS3" s="614"/>
      <c r="HJT3" s="614"/>
      <c r="HJU3" s="614"/>
      <c r="HJV3" s="614"/>
      <c r="HJW3" s="614"/>
      <c r="HJX3" s="614"/>
      <c r="HJY3" s="614"/>
      <c r="HJZ3" s="614"/>
      <c r="HKA3" s="614"/>
      <c r="HKB3" s="614"/>
      <c r="HKC3" s="614"/>
      <c r="HKD3" s="614"/>
      <c r="HKE3" s="614"/>
      <c r="HKF3" s="614"/>
      <c r="HKG3" s="614"/>
      <c r="HKH3" s="614"/>
      <c r="HKI3" s="614"/>
      <c r="HKJ3" s="614"/>
      <c r="HKK3" s="614"/>
      <c r="HKL3" s="614"/>
      <c r="HKM3" s="614"/>
      <c r="HKN3" s="614"/>
      <c r="HKO3" s="614"/>
      <c r="HKP3" s="614"/>
      <c r="HKQ3" s="614"/>
      <c r="HKR3" s="614"/>
      <c r="HKS3" s="614"/>
      <c r="HKT3" s="614"/>
      <c r="HKU3" s="614"/>
      <c r="HKV3" s="614"/>
      <c r="HKW3" s="614"/>
      <c r="HKX3" s="614"/>
      <c r="HKY3" s="614"/>
      <c r="HKZ3" s="614"/>
      <c r="HLA3" s="614"/>
      <c r="HLB3" s="614"/>
      <c r="HLC3" s="614"/>
      <c r="HLD3" s="614"/>
      <c r="HLE3" s="614"/>
      <c r="HLF3" s="614"/>
      <c r="HLG3" s="614"/>
      <c r="HLH3" s="614"/>
      <c r="HLI3" s="614"/>
      <c r="HLJ3" s="614"/>
      <c r="HLK3" s="614"/>
      <c r="HLL3" s="614"/>
      <c r="HLM3" s="614"/>
      <c r="HLN3" s="614"/>
      <c r="HLO3" s="614"/>
      <c r="HLP3" s="614"/>
      <c r="HLQ3" s="614"/>
      <c r="HLR3" s="614"/>
      <c r="HLS3" s="614"/>
      <c r="HLT3" s="614"/>
      <c r="HLU3" s="614"/>
      <c r="HLV3" s="614"/>
      <c r="HLW3" s="614"/>
      <c r="HLX3" s="614"/>
      <c r="HLY3" s="614"/>
      <c r="HLZ3" s="614"/>
      <c r="HMA3" s="614"/>
      <c r="HMB3" s="614"/>
      <c r="HMC3" s="614"/>
      <c r="HMD3" s="614"/>
      <c r="HME3" s="614"/>
      <c r="HMF3" s="614"/>
      <c r="HMG3" s="614"/>
      <c r="HMH3" s="614"/>
      <c r="HMI3" s="614"/>
      <c r="HMJ3" s="614"/>
      <c r="HMK3" s="614"/>
      <c r="HML3" s="614"/>
      <c r="HMM3" s="614"/>
      <c r="HMN3" s="614"/>
      <c r="HMO3" s="614"/>
      <c r="HMP3" s="614"/>
      <c r="HMQ3" s="614"/>
      <c r="HMR3" s="614"/>
      <c r="HMS3" s="614"/>
      <c r="HMT3" s="614"/>
      <c r="HMU3" s="614"/>
      <c r="HMV3" s="614"/>
      <c r="HMW3" s="614"/>
      <c r="HMX3" s="614"/>
      <c r="HMY3" s="614"/>
      <c r="HMZ3" s="614"/>
      <c r="HNA3" s="614"/>
      <c r="HNB3" s="614"/>
      <c r="HNC3" s="614"/>
      <c r="HND3" s="614"/>
      <c r="HNE3" s="614"/>
      <c r="HNF3" s="614"/>
      <c r="HNG3" s="614"/>
      <c r="HNH3" s="614"/>
      <c r="HNI3" s="614"/>
      <c r="HNJ3" s="614"/>
      <c r="HNK3" s="614"/>
      <c r="HNL3" s="614"/>
      <c r="HNM3" s="614"/>
      <c r="HNN3" s="614"/>
      <c r="HNO3" s="614"/>
      <c r="HNP3" s="614"/>
      <c r="HNQ3" s="614"/>
      <c r="HNR3" s="614"/>
      <c r="HNS3" s="614"/>
      <c r="HNT3" s="614"/>
      <c r="HNU3" s="614"/>
      <c r="HNV3" s="614"/>
      <c r="HNW3" s="614"/>
      <c r="HNX3" s="614"/>
      <c r="HNY3" s="614"/>
      <c r="HNZ3" s="614"/>
      <c r="HOA3" s="614"/>
      <c r="HOB3" s="614"/>
      <c r="HOC3" s="614"/>
      <c r="HOD3" s="614"/>
      <c r="HOE3" s="614"/>
      <c r="HOF3" s="614"/>
      <c r="HOG3" s="614"/>
      <c r="HOH3" s="614"/>
      <c r="HOI3" s="614"/>
      <c r="HOJ3" s="614"/>
      <c r="HOK3" s="614"/>
      <c r="HOL3" s="614"/>
      <c r="HOM3" s="614"/>
      <c r="HON3" s="614"/>
      <c r="HOO3" s="614"/>
      <c r="HOP3" s="614"/>
      <c r="HOQ3" s="614"/>
      <c r="HOR3" s="614"/>
      <c r="HOS3" s="614"/>
      <c r="HOT3" s="614"/>
      <c r="HOU3" s="614"/>
      <c r="HOV3" s="614"/>
      <c r="HOW3" s="614"/>
      <c r="HOX3" s="614"/>
      <c r="HOY3" s="614"/>
      <c r="HOZ3" s="614"/>
      <c r="HPA3" s="614"/>
      <c r="HPB3" s="614"/>
      <c r="HPC3" s="614"/>
      <c r="HPD3" s="614"/>
      <c r="HPE3" s="614"/>
      <c r="HPF3" s="614"/>
      <c r="HPG3" s="614"/>
      <c r="HPH3" s="614"/>
      <c r="HPI3" s="614"/>
      <c r="HPJ3" s="614"/>
      <c r="HPK3" s="614"/>
      <c r="HPL3" s="614"/>
      <c r="HPM3" s="614"/>
      <c r="HPN3" s="614"/>
      <c r="HPO3" s="614"/>
      <c r="HPP3" s="614"/>
      <c r="HPQ3" s="614"/>
      <c r="HPR3" s="614"/>
      <c r="HPS3" s="614"/>
      <c r="HPT3" s="614"/>
      <c r="HPU3" s="614"/>
      <c r="HPV3" s="614"/>
      <c r="HPW3" s="614"/>
      <c r="HPX3" s="614"/>
      <c r="HPY3" s="614"/>
      <c r="HPZ3" s="614"/>
      <c r="HQA3" s="614"/>
      <c r="HQB3" s="614"/>
      <c r="HQC3" s="614"/>
      <c r="HQD3" s="614"/>
      <c r="HQE3" s="614"/>
      <c r="HQF3" s="614"/>
      <c r="HQG3" s="614"/>
      <c r="HQH3" s="614"/>
      <c r="HQI3" s="614"/>
      <c r="HQJ3" s="614"/>
      <c r="HQK3" s="614"/>
      <c r="HQL3" s="614"/>
      <c r="HQM3" s="614"/>
      <c r="HQN3" s="614"/>
      <c r="HQO3" s="614"/>
      <c r="HQP3" s="614"/>
      <c r="HQQ3" s="614"/>
      <c r="HQR3" s="614"/>
      <c r="HQS3" s="614"/>
      <c r="HQT3" s="614"/>
      <c r="HQU3" s="614"/>
      <c r="HQV3" s="614"/>
      <c r="HQW3" s="614"/>
      <c r="HQX3" s="614"/>
      <c r="HQY3" s="614"/>
      <c r="HQZ3" s="614"/>
      <c r="HRA3" s="614"/>
      <c r="HRB3" s="614"/>
      <c r="HRC3" s="614"/>
      <c r="HRD3" s="614"/>
      <c r="HRE3" s="614"/>
      <c r="HRF3" s="614"/>
      <c r="HRG3" s="614"/>
      <c r="HRH3" s="614"/>
      <c r="HRI3" s="614"/>
      <c r="HRJ3" s="614"/>
      <c r="HRK3" s="614"/>
      <c r="HRL3" s="614"/>
      <c r="HRM3" s="614"/>
      <c r="HRN3" s="614"/>
      <c r="HRO3" s="614"/>
      <c r="HRP3" s="614"/>
      <c r="HRQ3" s="614"/>
      <c r="HRR3" s="614"/>
      <c r="HRS3" s="614"/>
      <c r="HRT3" s="614"/>
      <c r="HRU3" s="614"/>
      <c r="HRV3" s="614"/>
      <c r="HRW3" s="614"/>
      <c r="HRX3" s="614"/>
      <c r="HRY3" s="614"/>
      <c r="HRZ3" s="614"/>
      <c r="HSA3" s="614"/>
      <c r="HSB3" s="614"/>
      <c r="HSC3" s="614"/>
      <c r="HSD3" s="614"/>
      <c r="HSE3" s="614"/>
      <c r="HSF3" s="614"/>
      <c r="HSG3" s="614"/>
      <c r="HSH3" s="614"/>
      <c r="HSI3" s="614"/>
      <c r="HSJ3" s="614"/>
      <c r="HSK3" s="614"/>
      <c r="HSL3" s="614"/>
      <c r="HSM3" s="614"/>
      <c r="HSN3" s="614"/>
      <c r="HSO3" s="614"/>
      <c r="HSP3" s="614"/>
      <c r="HSQ3" s="614"/>
      <c r="HSR3" s="614"/>
      <c r="HSS3" s="614"/>
      <c r="HST3" s="614"/>
      <c r="HSU3" s="614"/>
      <c r="HSV3" s="614"/>
      <c r="HSW3" s="614"/>
      <c r="HSX3" s="614"/>
      <c r="HSY3" s="614"/>
      <c r="HSZ3" s="614"/>
      <c r="HTA3" s="614"/>
      <c r="HTB3" s="614"/>
      <c r="HTC3" s="614"/>
      <c r="HTD3" s="614"/>
      <c r="HTE3" s="614"/>
      <c r="HTF3" s="614"/>
      <c r="HTG3" s="614"/>
      <c r="HTH3" s="614"/>
      <c r="HTI3" s="614"/>
      <c r="HTJ3" s="614"/>
      <c r="HTK3" s="614"/>
      <c r="HTL3" s="614"/>
      <c r="HTM3" s="614"/>
      <c r="HTN3" s="614"/>
      <c r="HTO3" s="614"/>
      <c r="HTP3" s="614"/>
      <c r="HTQ3" s="614"/>
      <c r="HTR3" s="614"/>
      <c r="HTS3" s="614"/>
      <c r="HTT3" s="614"/>
      <c r="HTU3" s="614"/>
      <c r="HTV3" s="614"/>
      <c r="HTW3" s="614"/>
      <c r="HTX3" s="614"/>
      <c r="HTY3" s="614"/>
      <c r="HTZ3" s="614"/>
      <c r="HUA3" s="614"/>
      <c r="HUB3" s="614"/>
      <c r="HUC3" s="614"/>
      <c r="HUD3" s="614"/>
      <c r="HUE3" s="614"/>
      <c r="HUF3" s="614"/>
      <c r="HUG3" s="614"/>
      <c r="HUH3" s="614"/>
      <c r="HUI3" s="614"/>
      <c r="HUJ3" s="614"/>
      <c r="HUK3" s="614"/>
      <c r="HUL3" s="614"/>
      <c r="HUM3" s="614"/>
      <c r="HUN3" s="614"/>
      <c r="HUO3" s="614"/>
      <c r="HUP3" s="614"/>
      <c r="HUQ3" s="614"/>
      <c r="HUR3" s="614"/>
      <c r="HUS3" s="614"/>
      <c r="HUT3" s="614"/>
      <c r="HUU3" s="614"/>
      <c r="HUV3" s="614"/>
      <c r="HUW3" s="614"/>
      <c r="HUX3" s="614"/>
      <c r="HUY3" s="614"/>
      <c r="HUZ3" s="614"/>
      <c r="HVA3" s="614"/>
      <c r="HVB3" s="614"/>
      <c r="HVC3" s="614"/>
      <c r="HVD3" s="614"/>
      <c r="HVE3" s="614"/>
      <c r="HVF3" s="614"/>
      <c r="HVG3" s="614"/>
      <c r="HVH3" s="614"/>
      <c r="HVI3" s="614"/>
      <c r="HVJ3" s="614"/>
      <c r="HVK3" s="614"/>
      <c r="HVL3" s="614"/>
      <c r="HVM3" s="614"/>
      <c r="HVN3" s="614"/>
      <c r="HVO3" s="614"/>
      <c r="HVP3" s="614"/>
      <c r="HVQ3" s="614"/>
      <c r="HVR3" s="614"/>
      <c r="HVS3" s="614"/>
      <c r="HVT3" s="614"/>
      <c r="HVU3" s="614"/>
      <c r="HVV3" s="614"/>
      <c r="HVW3" s="614"/>
      <c r="HVX3" s="614"/>
      <c r="HVY3" s="614"/>
      <c r="HVZ3" s="614"/>
      <c r="HWA3" s="614"/>
      <c r="HWB3" s="614"/>
      <c r="HWC3" s="614"/>
      <c r="HWD3" s="614"/>
      <c r="HWE3" s="614"/>
      <c r="HWF3" s="614"/>
      <c r="HWG3" s="614"/>
      <c r="HWH3" s="614"/>
      <c r="HWI3" s="614"/>
      <c r="HWJ3" s="614"/>
      <c r="HWK3" s="614"/>
      <c r="HWL3" s="614"/>
      <c r="HWM3" s="614"/>
      <c r="HWN3" s="614"/>
      <c r="HWO3" s="614"/>
      <c r="HWP3" s="614"/>
      <c r="HWQ3" s="614"/>
      <c r="HWR3" s="614"/>
      <c r="HWS3" s="614"/>
      <c r="HWT3" s="614"/>
      <c r="HWU3" s="614"/>
      <c r="HWV3" s="614"/>
      <c r="HWW3" s="614"/>
      <c r="HWX3" s="614"/>
      <c r="HWY3" s="614"/>
      <c r="HWZ3" s="614"/>
      <c r="HXA3" s="614"/>
      <c r="HXB3" s="614"/>
      <c r="HXC3" s="614"/>
      <c r="HXD3" s="614"/>
      <c r="HXE3" s="614"/>
      <c r="HXF3" s="614"/>
      <c r="HXG3" s="614"/>
      <c r="HXH3" s="614"/>
      <c r="HXI3" s="614"/>
      <c r="HXJ3" s="614"/>
      <c r="HXK3" s="614"/>
      <c r="HXL3" s="614"/>
      <c r="HXM3" s="614"/>
      <c r="HXN3" s="614"/>
      <c r="HXO3" s="614"/>
      <c r="HXP3" s="614"/>
      <c r="HXQ3" s="614"/>
      <c r="HXR3" s="614"/>
      <c r="HXS3" s="614"/>
      <c r="HXT3" s="614"/>
      <c r="HXU3" s="614"/>
      <c r="HXV3" s="614"/>
      <c r="HXW3" s="614"/>
      <c r="HXX3" s="614"/>
      <c r="HXY3" s="614"/>
      <c r="HXZ3" s="614"/>
      <c r="HYA3" s="614"/>
      <c r="HYB3" s="614"/>
      <c r="HYC3" s="614"/>
      <c r="HYD3" s="614"/>
      <c r="HYE3" s="614"/>
      <c r="HYF3" s="614"/>
      <c r="HYG3" s="614"/>
      <c r="HYH3" s="614"/>
      <c r="HYI3" s="614"/>
      <c r="HYJ3" s="614"/>
      <c r="HYK3" s="614"/>
      <c r="HYL3" s="614"/>
      <c r="HYM3" s="614"/>
      <c r="HYN3" s="614"/>
      <c r="HYO3" s="614"/>
      <c r="HYP3" s="614"/>
      <c r="HYQ3" s="614"/>
      <c r="HYR3" s="614"/>
      <c r="HYS3" s="614"/>
      <c r="HYT3" s="614"/>
      <c r="HYU3" s="614"/>
      <c r="HYV3" s="614"/>
      <c r="HYW3" s="614"/>
      <c r="HYX3" s="614"/>
      <c r="HYY3" s="614"/>
      <c r="HYZ3" s="614"/>
      <c r="HZA3" s="614"/>
      <c r="HZB3" s="614"/>
      <c r="HZC3" s="614"/>
      <c r="HZD3" s="614"/>
      <c r="HZE3" s="614"/>
      <c r="HZF3" s="614"/>
      <c r="HZG3" s="614"/>
      <c r="HZH3" s="614"/>
      <c r="HZI3" s="614"/>
      <c r="HZJ3" s="614"/>
      <c r="HZK3" s="614"/>
      <c r="HZL3" s="614"/>
      <c r="HZM3" s="614"/>
      <c r="HZN3" s="614"/>
      <c r="HZO3" s="614"/>
      <c r="HZP3" s="614"/>
      <c r="HZQ3" s="614"/>
      <c r="HZR3" s="614"/>
      <c r="HZS3" s="614"/>
      <c r="HZT3" s="614"/>
      <c r="HZU3" s="614"/>
      <c r="HZV3" s="614"/>
      <c r="HZW3" s="614"/>
      <c r="HZX3" s="614"/>
      <c r="HZY3" s="614"/>
      <c r="HZZ3" s="614"/>
      <c r="IAA3" s="614"/>
      <c r="IAB3" s="614"/>
      <c r="IAC3" s="614"/>
      <c r="IAD3" s="614"/>
      <c r="IAE3" s="614"/>
      <c r="IAF3" s="614"/>
      <c r="IAG3" s="614"/>
      <c r="IAH3" s="614"/>
      <c r="IAI3" s="614"/>
      <c r="IAJ3" s="614"/>
      <c r="IAK3" s="614"/>
      <c r="IAL3" s="614"/>
      <c r="IAM3" s="614"/>
      <c r="IAN3" s="614"/>
      <c r="IAO3" s="614"/>
      <c r="IAP3" s="614"/>
      <c r="IAQ3" s="614"/>
      <c r="IAR3" s="614"/>
      <c r="IAS3" s="614"/>
      <c r="IAT3" s="614"/>
      <c r="IAU3" s="614"/>
      <c r="IAV3" s="614"/>
      <c r="IAW3" s="614"/>
      <c r="IAX3" s="614"/>
      <c r="IAY3" s="614"/>
      <c r="IAZ3" s="614"/>
      <c r="IBA3" s="614"/>
      <c r="IBB3" s="614"/>
      <c r="IBC3" s="614"/>
      <c r="IBD3" s="614"/>
      <c r="IBE3" s="614"/>
      <c r="IBF3" s="614"/>
      <c r="IBG3" s="614"/>
      <c r="IBH3" s="614"/>
      <c r="IBI3" s="614"/>
      <c r="IBJ3" s="614"/>
      <c r="IBK3" s="614"/>
      <c r="IBL3" s="614"/>
      <c r="IBM3" s="614"/>
      <c r="IBN3" s="614"/>
      <c r="IBO3" s="614"/>
      <c r="IBP3" s="614"/>
      <c r="IBQ3" s="614"/>
      <c r="IBR3" s="614"/>
      <c r="IBS3" s="614"/>
      <c r="IBT3" s="614"/>
      <c r="IBU3" s="614"/>
      <c r="IBV3" s="614"/>
      <c r="IBW3" s="614"/>
      <c r="IBX3" s="614"/>
      <c r="IBY3" s="614"/>
      <c r="IBZ3" s="614"/>
      <c r="ICA3" s="614"/>
      <c r="ICB3" s="614"/>
      <c r="ICC3" s="614"/>
      <c r="ICD3" s="614"/>
      <c r="ICE3" s="614"/>
      <c r="ICF3" s="614"/>
      <c r="ICG3" s="614"/>
      <c r="ICH3" s="614"/>
      <c r="ICI3" s="614"/>
      <c r="ICJ3" s="614"/>
      <c r="ICK3" s="614"/>
      <c r="ICL3" s="614"/>
      <c r="ICM3" s="614"/>
      <c r="ICN3" s="614"/>
      <c r="ICO3" s="614"/>
      <c r="ICP3" s="614"/>
      <c r="ICQ3" s="614"/>
      <c r="ICR3" s="614"/>
      <c r="ICS3" s="614"/>
      <c r="ICT3" s="614"/>
      <c r="ICU3" s="614"/>
      <c r="ICV3" s="614"/>
      <c r="ICW3" s="614"/>
      <c r="ICX3" s="614"/>
      <c r="ICY3" s="614"/>
      <c r="ICZ3" s="614"/>
      <c r="IDA3" s="614"/>
      <c r="IDB3" s="614"/>
      <c r="IDC3" s="614"/>
      <c r="IDD3" s="614"/>
      <c r="IDE3" s="614"/>
      <c r="IDF3" s="614"/>
      <c r="IDG3" s="614"/>
      <c r="IDH3" s="614"/>
      <c r="IDI3" s="614"/>
      <c r="IDJ3" s="614"/>
      <c r="IDK3" s="614"/>
      <c r="IDL3" s="614"/>
      <c r="IDM3" s="614"/>
      <c r="IDN3" s="614"/>
      <c r="IDO3" s="614"/>
      <c r="IDP3" s="614"/>
      <c r="IDQ3" s="614"/>
      <c r="IDR3" s="614"/>
      <c r="IDS3" s="614"/>
      <c r="IDT3" s="614"/>
      <c r="IDU3" s="614"/>
      <c r="IDV3" s="614"/>
      <c r="IDW3" s="614"/>
      <c r="IDX3" s="614"/>
      <c r="IDY3" s="614"/>
      <c r="IDZ3" s="614"/>
      <c r="IEA3" s="614"/>
      <c r="IEB3" s="614"/>
      <c r="IEC3" s="614"/>
      <c r="IED3" s="614"/>
      <c r="IEE3" s="614"/>
      <c r="IEF3" s="614"/>
      <c r="IEG3" s="614"/>
      <c r="IEH3" s="614"/>
      <c r="IEI3" s="614"/>
      <c r="IEJ3" s="614"/>
      <c r="IEK3" s="614"/>
      <c r="IEL3" s="614"/>
      <c r="IEM3" s="614"/>
      <c r="IEN3" s="614"/>
      <c r="IEO3" s="614"/>
      <c r="IEP3" s="614"/>
      <c r="IEQ3" s="614"/>
      <c r="IER3" s="614"/>
      <c r="IES3" s="614"/>
      <c r="IET3" s="614"/>
      <c r="IEU3" s="614"/>
      <c r="IEV3" s="614"/>
      <c r="IEW3" s="614"/>
      <c r="IEX3" s="614"/>
      <c r="IEY3" s="614"/>
      <c r="IEZ3" s="614"/>
      <c r="IFA3" s="614"/>
      <c r="IFB3" s="614"/>
      <c r="IFC3" s="614"/>
      <c r="IFD3" s="614"/>
      <c r="IFE3" s="614"/>
      <c r="IFF3" s="614"/>
      <c r="IFG3" s="614"/>
      <c r="IFH3" s="614"/>
      <c r="IFI3" s="614"/>
      <c r="IFJ3" s="614"/>
      <c r="IFK3" s="614"/>
      <c r="IFL3" s="614"/>
      <c r="IFM3" s="614"/>
      <c r="IFN3" s="614"/>
      <c r="IFO3" s="614"/>
      <c r="IFP3" s="614"/>
      <c r="IFQ3" s="614"/>
      <c r="IFR3" s="614"/>
      <c r="IFS3" s="614"/>
      <c r="IFT3" s="614"/>
      <c r="IFU3" s="614"/>
      <c r="IFV3" s="614"/>
      <c r="IFW3" s="614"/>
      <c r="IFX3" s="614"/>
      <c r="IFY3" s="614"/>
      <c r="IFZ3" s="614"/>
      <c r="IGA3" s="614"/>
      <c r="IGB3" s="614"/>
      <c r="IGC3" s="614"/>
      <c r="IGD3" s="614"/>
      <c r="IGE3" s="614"/>
      <c r="IGF3" s="614"/>
      <c r="IGG3" s="614"/>
      <c r="IGH3" s="614"/>
      <c r="IGI3" s="614"/>
      <c r="IGJ3" s="614"/>
      <c r="IGK3" s="614"/>
      <c r="IGL3" s="614"/>
      <c r="IGM3" s="614"/>
      <c r="IGN3" s="614"/>
      <c r="IGO3" s="614"/>
      <c r="IGP3" s="614"/>
      <c r="IGQ3" s="614"/>
      <c r="IGR3" s="614"/>
      <c r="IGS3" s="614"/>
      <c r="IGT3" s="614"/>
      <c r="IGU3" s="614"/>
      <c r="IGV3" s="614"/>
      <c r="IGW3" s="614"/>
      <c r="IGX3" s="614"/>
      <c r="IGY3" s="614"/>
      <c r="IGZ3" s="614"/>
      <c r="IHA3" s="614"/>
      <c r="IHB3" s="614"/>
      <c r="IHC3" s="614"/>
      <c r="IHD3" s="614"/>
      <c r="IHE3" s="614"/>
      <c r="IHF3" s="614"/>
      <c r="IHG3" s="614"/>
      <c r="IHH3" s="614"/>
      <c r="IHI3" s="614"/>
      <c r="IHJ3" s="614"/>
      <c r="IHK3" s="614"/>
      <c r="IHL3" s="614"/>
      <c r="IHM3" s="614"/>
      <c r="IHN3" s="614"/>
      <c r="IHO3" s="614"/>
      <c r="IHP3" s="614"/>
      <c r="IHQ3" s="614"/>
      <c r="IHR3" s="614"/>
      <c r="IHS3" s="614"/>
      <c r="IHT3" s="614"/>
      <c r="IHU3" s="614"/>
      <c r="IHV3" s="614"/>
      <c r="IHW3" s="614"/>
      <c r="IHX3" s="614"/>
      <c r="IHY3" s="614"/>
      <c r="IHZ3" s="614"/>
      <c r="IIA3" s="614"/>
      <c r="IIB3" s="614"/>
      <c r="IIC3" s="614"/>
      <c r="IID3" s="614"/>
      <c r="IIE3" s="614"/>
      <c r="IIF3" s="614"/>
      <c r="IIG3" s="614"/>
      <c r="IIH3" s="614"/>
      <c r="III3" s="614"/>
      <c r="IIJ3" s="614"/>
      <c r="IIK3" s="614"/>
      <c r="IIL3" s="614"/>
      <c r="IIM3" s="614"/>
      <c r="IIN3" s="614"/>
      <c r="IIO3" s="614"/>
      <c r="IIP3" s="614"/>
      <c r="IIQ3" s="614"/>
      <c r="IIR3" s="614"/>
      <c r="IIS3" s="614"/>
      <c r="IIT3" s="614"/>
      <c r="IIU3" s="614"/>
      <c r="IIV3" s="614"/>
      <c r="IIW3" s="614"/>
      <c r="IIX3" s="614"/>
      <c r="IIY3" s="614"/>
      <c r="IIZ3" s="614"/>
      <c r="IJA3" s="614"/>
      <c r="IJB3" s="614"/>
      <c r="IJC3" s="614"/>
      <c r="IJD3" s="614"/>
      <c r="IJE3" s="614"/>
      <c r="IJF3" s="614"/>
      <c r="IJG3" s="614"/>
      <c r="IJH3" s="614"/>
      <c r="IJI3" s="614"/>
      <c r="IJJ3" s="614"/>
      <c r="IJK3" s="614"/>
      <c r="IJL3" s="614"/>
      <c r="IJM3" s="614"/>
      <c r="IJN3" s="614"/>
      <c r="IJO3" s="614"/>
      <c r="IJP3" s="614"/>
      <c r="IJQ3" s="614"/>
      <c r="IJR3" s="614"/>
      <c r="IJS3" s="614"/>
      <c r="IJT3" s="614"/>
      <c r="IJU3" s="614"/>
      <c r="IJV3" s="614"/>
      <c r="IJW3" s="614"/>
      <c r="IJX3" s="614"/>
      <c r="IJY3" s="614"/>
      <c r="IJZ3" s="614"/>
      <c r="IKA3" s="614"/>
      <c r="IKB3" s="614"/>
      <c r="IKC3" s="614"/>
      <c r="IKD3" s="614"/>
      <c r="IKE3" s="614"/>
      <c r="IKF3" s="614"/>
      <c r="IKG3" s="614"/>
      <c r="IKH3" s="614"/>
      <c r="IKI3" s="614"/>
      <c r="IKJ3" s="614"/>
      <c r="IKK3" s="614"/>
      <c r="IKL3" s="614"/>
      <c r="IKM3" s="614"/>
      <c r="IKN3" s="614"/>
      <c r="IKO3" s="614"/>
      <c r="IKP3" s="614"/>
      <c r="IKQ3" s="614"/>
      <c r="IKR3" s="614"/>
      <c r="IKS3" s="614"/>
      <c r="IKT3" s="614"/>
      <c r="IKU3" s="614"/>
      <c r="IKV3" s="614"/>
      <c r="IKW3" s="614"/>
      <c r="IKX3" s="614"/>
      <c r="IKY3" s="614"/>
      <c r="IKZ3" s="614"/>
      <c r="ILA3" s="614"/>
      <c r="ILB3" s="614"/>
      <c r="ILC3" s="614"/>
      <c r="ILD3" s="614"/>
      <c r="ILE3" s="614"/>
      <c r="ILF3" s="614"/>
      <c r="ILG3" s="614"/>
      <c r="ILH3" s="614"/>
      <c r="ILI3" s="614"/>
      <c r="ILJ3" s="614"/>
      <c r="ILK3" s="614"/>
      <c r="ILL3" s="614"/>
      <c r="ILM3" s="614"/>
      <c r="ILN3" s="614"/>
      <c r="ILO3" s="614"/>
      <c r="ILP3" s="614"/>
      <c r="ILQ3" s="614"/>
      <c r="ILR3" s="614"/>
      <c r="ILS3" s="614"/>
      <c r="ILT3" s="614"/>
      <c r="ILU3" s="614"/>
      <c r="ILV3" s="614"/>
      <c r="ILW3" s="614"/>
      <c r="ILX3" s="614"/>
      <c r="ILY3" s="614"/>
      <c r="ILZ3" s="614"/>
      <c r="IMA3" s="614"/>
      <c r="IMB3" s="614"/>
      <c r="IMC3" s="614"/>
      <c r="IMD3" s="614"/>
      <c r="IME3" s="614"/>
      <c r="IMF3" s="614"/>
      <c r="IMG3" s="614"/>
      <c r="IMH3" s="614"/>
      <c r="IMI3" s="614"/>
      <c r="IMJ3" s="614"/>
      <c r="IMK3" s="614"/>
      <c r="IML3" s="614"/>
      <c r="IMM3" s="614"/>
      <c r="IMN3" s="614"/>
      <c r="IMO3" s="614"/>
      <c r="IMP3" s="614"/>
      <c r="IMQ3" s="614"/>
      <c r="IMR3" s="614"/>
      <c r="IMS3" s="614"/>
      <c r="IMT3" s="614"/>
      <c r="IMU3" s="614"/>
      <c r="IMV3" s="614"/>
      <c r="IMW3" s="614"/>
      <c r="IMX3" s="614"/>
      <c r="IMY3" s="614"/>
      <c r="IMZ3" s="614"/>
      <c r="INA3" s="614"/>
      <c r="INB3" s="614"/>
      <c r="INC3" s="614"/>
      <c r="IND3" s="614"/>
      <c r="INE3" s="614"/>
      <c r="INF3" s="614"/>
      <c r="ING3" s="614"/>
      <c r="INH3" s="614"/>
      <c r="INI3" s="614"/>
      <c r="INJ3" s="614"/>
      <c r="INK3" s="614"/>
      <c r="INL3" s="614"/>
      <c r="INM3" s="614"/>
      <c r="INN3" s="614"/>
      <c r="INO3" s="614"/>
      <c r="INP3" s="614"/>
      <c r="INQ3" s="614"/>
      <c r="INR3" s="614"/>
      <c r="INS3" s="614"/>
      <c r="INT3" s="614"/>
      <c r="INU3" s="614"/>
      <c r="INV3" s="614"/>
      <c r="INW3" s="614"/>
      <c r="INX3" s="614"/>
      <c r="INY3" s="614"/>
      <c r="INZ3" s="614"/>
      <c r="IOA3" s="614"/>
      <c r="IOB3" s="614"/>
      <c r="IOC3" s="614"/>
      <c r="IOD3" s="614"/>
      <c r="IOE3" s="614"/>
      <c r="IOF3" s="614"/>
      <c r="IOG3" s="614"/>
      <c r="IOH3" s="614"/>
      <c r="IOI3" s="614"/>
      <c r="IOJ3" s="614"/>
      <c r="IOK3" s="614"/>
      <c r="IOL3" s="614"/>
      <c r="IOM3" s="614"/>
      <c r="ION3" s="614"/>
      <c r="IOO3" s="614"/>
      <c r="IOP3" s="614"/>
      <c r="IOQ3" s="614"/>
      <c r="IOR3" s="614"/>
      <c r="IOS3" s="614"/>
      <c r="IOT3" s="614"/>
      <c r="IOU3" s="614"/>
      <c r="IOV3" s="614"/>
      <c r="IOW3" s="614"/>
      <c r="IOX3" s="614"/>
      <c r="IOY3" s="614"/>
      <c r="IOZ3" s="614"/>
      <c r="IPA3" s="614"/>
      <c r="IPB3" s="614"/>
      <c r="IPC3" s="614"/>
      <c r="IPD3" s="614"/>
      <c r="IPE3" s="614"/>
      <c r="IPF3" s="614"/>
      <c r="IPG3" s="614"/>
      <c r="IPH3" s="614"/>
      <c r="IPI3" s="614"/>
      <c r="IPJ3" s="614"/>
      <c r="IPK3" s="614"/>
      <c r="IPL3" s="614"/>
      <c r="IPM3" s="614"/>
      <c r="IPN3" s="614"/>
      <c r="IPO3" s="614"/>
      <c r="IPP3" s="614"/>
      <c r="IPQ3" s="614"/>
      <c r="IPR3" s="614"/>
      <c r="IPS3" s="614"/>
      <c r="IPT3" s="614"/>
      <c r="IPU3" s="614"/>
      <c r="IPV3" s="614"/>
      <c r="IPW3" s="614"/>
      <c r="IPX3" s="614"/>
      <c r="IPY3" s="614"/>
      <c r="IPZ3" s="614"/>
      <c r="IQA3" s="614"/>
      <c r="IQB3" s="614"/>
      <c r="IQC3" s="614"/>
      <c r="IQD3" s="614"/>
      <c r="IQE3" s="614"/>
      <c r="IQF3" s="614"/>
      <c r="IQG3" s="614"/>
      <c r="IQH3" s="614"/>
      <c r="IQI3" s="614"/>
      <c r="IQJ3" s="614"/>
      <c r="IQK3" s="614"/>
      <c r="IQL3" s="614"/>
      <c r="IQM3" s="614"/>
      <c r="IQN3" s="614"/>
      <c r="IQO3" s="614"/>
      <c r="IQP3" s="614"/>
      <c r="IQQ3" s="614"/>
      <c r="IQR3" s="614"/>
      <c r="IQS3" s="614"/>
      <c r="IQT3" s="614"/>
      <c r="IQU3" s="614"/>
      <c r="IQV3" s="614"/>
      <c r="IQW3" s="614"/>
      <c r="IQX3" s="614"/>
      <c r="IQY3" s="614"/>
      <c r="IQZ3" s="614"/>
      <c r="IRA3" s="614"/>
      <c r="IRB3" s="614"/>
      <c r="IRC3" s="614"/>
      <c r="IRD3" s="614"/>
      <c r="IRE3" s="614"/>
      <c r="IRF3" s="614"/>
      <c r="IRG3" s="614"/>
      <c r="IRH3" s="614"/>
      <c r="IRI3" s="614"/>
      <c r="IRJ3" s="614"/>
      <c r="IRK3" s="614"/>
      <c r="IRL3" s="614"/>
      <c r="IRM3" s="614"/>
      <c r="IRN3" s="614"/>
      <c r="IRO3" s="614"/>
      <c r="IRP3" s="614"/>
      <c r="IRQ3" s="614"/>
      <c r="IRR3" s="614"/>
      <c r="IRS3" s="614"/>
      <c r="IRT3" s="614"/>
      <c r="IRU3" s="614"/>
      <c r="IRV3" s="614"/>
      <c r="IRW3" s="614"/>
      <c r="IRX3" s="614"/>
      <c r="IRY3" s="614"/>
      <c r="IRZ3" s="614"/>
      <c r="ISA3" s="614"/>
      <c r="ISB3" s="614"/>
      <c r="ISC3" s="614"/>
      <c r="ISD3" s="614"/>
      <c r="ISE3" s="614"/>
      <c r="ISF3" s="614"/>
      <c r="ISG3" s="614"/>
      <c r="ISH3" s="614"/>
      <c r="ISI3" s="614"/>
      <c r="ISJ3" s="614"/>
      <c r="ISK3" s="614"/>
      <c r="ISL3" s="614"/>
      <c r="ISM3" s="614"/>
      <c r="ISN3" s="614"/>
      <c r="ISO3" s="614"/>
      <c r="ISP3" s="614"/>
      <c r="ISQ3" s="614"/>
      <c r="ISR3" s="614"/>
      <c r="ISS3" s="614"/>
      <c r="IST3" s="614"/>
      <c r="ISU3" s="614"/>
      <c r="ISV3" s="614"/>
      <c r="ISW3" s="614"/>
      <c r="ISX3" s="614"/>
      <c r="ISY3" s="614"/>
      <c r="ISZ3" s="614"/>
      <c r="ITA3" s="614"/>
      <c r="ITB3" s="614"/>
      <c r="ITC3" s="614"/>
      <c r="ITD3" s="614"/>
      <c r="ITE3" s="614"/>
      <c r="ITF3" s="614"/>
      <c r="ITG3" s="614"/>
      <c r="ITH3" s="614"/>
      <c r="ITI3" s="614"/>
      <c r="ITJ3" s="614"/>
      <c r="ITK3" s="614"/>
      <c r="ITL3" s="614"/>
      <c r="ITM3" s="614"/>
      <c r="ITN3" s="614"/>
      <c r="ITO3" s="614"/>
      <c r="ITP3" s="614"/>
      <c r="ITQ3" s="614"/>
      <c r="ITR3" s="614"/>
      <c r="ITS3" s="614"/>
      <c r="ITT3" s="614"/>
      <c r="ITU3" s="614"/>
      <c r="ITV3" s="614"/>
      <c r="ITW3" s="614"/>
      <c r="ITX3" s="614"/>
      <c r="ITY3" s="614"/>
      <c r="ITZ3" s="614"/>
      <c r="IUA3" s="614"/>
      <c r="IUB3" s="614"/>
      <c r="IUC3" s="614"/>
      <c r="IUD3" s="614"/>
      <c r="IUE3" s="614"/>
      <c r="IUF3" s="614"/>
      <c r="IUG3" s="614"/>
      <c r="IUH3" s="614"/>
      <c r="IUI3" s="614"/>
      <c r="IUJ3" s="614"/>
      <c r="IUK3" s="614"/>
      <c r="IUL3" s="614"/>
      <c r="IUM3" s="614"/>
      <c r="IUN3" s="614"/>
      <c r="IUO3" s="614"/>
      <c r="IUP3" s="614"/>
      <c r="IUQ3" s="614"/>
      <c r="IUR3" s="614"/>
      <c r="IUS3" s="614"/>
      <c r="IUT3" s="614"/>
      <c r="IUU3" s="614"/>
      <c r="IUV3" s="614"/>
      <c r="IUW3" s="614"/>
      <c r="IUX3" s="614"/>
      <c r="IUY3" s="614"/>
      <c r="IUZ3" s="614"/>
      <c r="IVA3" s="614"/>
      <c r="IVB3" s="614"/>
      <c r="IVC3" s="614"/>
      <c r="IVD3" s="614"/>
      <c r="IVE3" s="614"/>
      <c r="IVF3" s="614"/>
      <c r="IVG3" s="614"/>
      <c r="IVH3" s="614"/>
      <c r="IVI3" s="614"/>
      <c r="IVJ3" s="614"/>
      <c r="IVK3" s="614"/>
      <c r="IVL3" s="614"/>
      <c r="IVM3" s="614"/>
      <c r="IVN3" s="614"/>
      <c r="IVO3" s="614"/>
      <c r="IVP3" s="614"/>
      <c r="IVQ3" s="614"/>
      <c r="IVR3" s="614"/>
      <c r="IVS3" s="614"/>
      <c r="IVT3" s="614"/>
      <c r="IVU3" s="614"/>
      <c r="IVV3" s="614"/>
      <c r="IVW3" s="614"/>
      <c r="IVX3" s="614"/>
      <c r="IVY3" s="614"/>
      <c r="IVZ3" s="614"/>
      <c r="IWA3" s="614"/>
      <c r="IWB3" s="614"/>
      <c r="IWC3" s="614"/>
      <c r="IWD3" s="614"/>
      <c r="IWE3" s="614"/>
      <c r="IWF3" s="614"/>
      <c r="IWG3" s="614"/>
      <c r="IWH3" s="614"/>
      <c r="IWI3" s="614"/>
      <c r="IWJ3" s="614"/>
      <c r="IWK3" s="614"/>
      <c r="IWL3" s="614"/>
      <c r="IWM3" s="614"/>
      <c r="IWN3" s="614"/>
      <c r="IWO3" s="614"/>
      <c r="IWP3" s="614"/>
      <c r="IWQ3" s="614"/>
      <c r="IWR3" s="614"/>
      <c r="IWS3" s="614"/>
      <c r="IWT3" s="614"/>
      <c r="IWU3" s="614"/>
      <c r="IWV3" s="614"/>
      <c r="IWW3" s="614"/>
      <c r="IWX3" s="614"/>
      <c r="IWY3" s="614"/>
      <c r="IWZ3" s="614"/>
      <c r="IXA3" s="614"/>
      <c r="IXB3" s="614"/>
      <c r="IXC3" s="614"/>
      <c r="IXD3" s="614"/>
      <c r="IXE3" s="614"/>
      <c r="IXF3" s="614"/>
      <c r="IXG3" s="614"/>
      <c r="IXH3" s="614"/>
      <c r="IXI3" s="614"/>
      <c r="IXJ3" s="614"/>
      <c r="IXK3" s="614"/>
      <c r="IXL3" s="614"/>
      <c r="IXM3" s="614"/>
      <c r="IXN3" s="614"/>
      <c r="IXO3" s="614"/>
      <c r="IXP3" s="614"/>
      <c r="IXQ3" s="614"/>
      <c r="IXR3" s="614"/>
      <c r="IXS3" s="614"/>
      <c r="IXT3" s="614"/>
      <c r="IXU3" s="614"/>
      <c r="IXV3" s="614"/>
      <c r="IXW3" s="614"/>
      <c r="IXX3" s="614"/>
      <c r="IXY3" s="614"/>
      <c r="IXZ3" s="614"/>
      <c r="IYA3" s="614"/>
      <c r="IYB3" s="614"/>
      <c r="IYC3" s="614"/>
      <c r="IYD3" s="614"/>
      <c r="IYE3" s="614"/>
      <c r="IYF3" s="614"/>
      <c r="IYG3" s="614"/>
      <c r="IYH3" s="614"/>
      <c r="IYI3" s="614"/>
      <c r="IYJ3" s="614"/>
      <c r="IYK3" s="614"/>
      <c r="IYL3" s="614"/>
      <c r="IYM3" s="614"/>
      <c r="IYN3" s="614"/>
      <c r="IYO3" s="614"/>
      <c r="IYP3" s="614"/>
      <c r="IYQ3" s="614"/>
      <c r="IYR3" s="614"/>
      <c r="IYS3" s="614"/>
      <c r="IYT3" s="614"/>
      <c r="IYU3" s="614"/>
      <c r="IYV3" s="614"/>
      <c r="IYW3" s="614"/>
      <c r="IYX3" s="614"/>
      <c r="IYY3" s="614"/>
      <c r="IYZ3" s="614"/>
      <c r="IZA3" s="614"/>
      <c r="IZB3" s="614"/>
      <c r="IZC3" s="614"/>
      <c r="IZD3" s="614"/>
      <c r="IZE3" s="614"/>
      <c r="IZF3" s="614"/>
      <c r="IZG3" s="614"/>
      <c r="IZH3" s="614"/>
      <c r="IZI3" s="614"/>
      <c r="IZJ3" s="614"/>
      <c r="IZK3" s="614"/>
      <c r="IZL3" s="614"/>
      <c r="IZM3" s="614"/>
      <c r="IZN3" s="614"/>
      <c r="IZO3" s="614"/>
      <c r="IZP3" s="614"/>
      <c r="IZQ3" s="614"/>
      <c r="IZR3" s="614"/>
      <c r="IZS3" s="614"/>
      <c r="IZT3" s="614"/>
      <c r="IZU3" s="614"/>
      <c r="IZV3" s="614"/>
      <c r="IZW3" s="614"/>
      <c r="IZX3" s="614"/>
      <c r="IZY3" s="614"/>
      <c r="IZZ3" s="614"/>
      <c r="JAA3" s="614"/>
      <c r="JAB3" s="614"/>
      <c r="JAC3" s="614"/>
      <c r="JAD3" s="614"/>
      <c r="JAE3" s="614"/>
      <c r="JAF3" s="614"/>
      <c r="JAG3" s="614"/>
      <c r="JAH3" s="614"/>
      <c r="JAI3" s="614"/>
      <c r="JAJ3" s="614"/>
      <c r="JAK3" s="614"/>
      <c r="JAL3" s="614"/>
      <c r="JAM3" s="614"/>
      <c r="JAN3" s="614"/>
      <c r="JAO3" s="614"/>
      <c r="JAP3" s="614"/>
      <c r="JAQ3" s="614"/>
      <c r="JAR3" s="614"/>
      <c r="JAS3" s="614"/>
      <c r="JAT3" s="614"/>
      <c r="JAU3" s="614"/>
      <c r="JAV3" s="614"/>
      <c r="JAW3" s="614"/>
      <c r="JAX3" s="614"/>
      <c r="JAY3" s="614"/>
      <c r="JAZ3" s="614"/>
      <c r="JBA3" s="614"/>
      <c r="JBB3" s="614"/>
      <c r="JBC3" s="614"/>
      <c r="JBD3" s="614"/>
      <c r="JBE3" s="614"/>
      <c r="JBF3" s="614"/>
      <c r="JBG3" s="614"/>
      <c r="JBH3" s="614"/>
      <c r="JBI3" s="614"/>
      <c r="JBJ3" s="614"/>
      <c r="JBK3" s="614"/>
      <c r="JBL3" s="614"/>
      <c r="JBM3" s="614"/>
      <c r="JBN3" s="614"/>
      <c r="JBO3" s="614"/>
      <c r="JBP3" s="614"/>
      <c r="JBQ3" s="614"/>
      <c r="JBR3" s="614"/>
      <c r="JBS3" s="614"/>
      <c r="JBT3" s="614"/>
      <c r="JBU3" s="614"/>
      <c r="JBV3" s="614"/>
      <c r="JBW3" s="614"/>
      <c r="JBX3" s="614"/>
      <c r="JBY3" s="614"/>
      <c r="JBZ3" s="614"/>
      <c r="JCA3" s="614"/>
      <c r="JCB3" s="614"/>
      <c r="JCC3" s="614"/>
      <c r="JCD3" s="614"/>
      <c r="JCE3" s="614"/>
      <c r="JCF3" s="614"/>
      <c r="JCG3" s="614"/>
      <c r="JCH3" s="614"/>
      <c r="JCI3" s="614"/>
      <c r="JCJ3" s="614"/>
      <c r="JCK3" s="614"/>
      <c r="JCL3" s="614"/>
      <c r="JCM3" s="614"/>
      <c r="JCN3" s="614"/>
      <c r="JCO3" s="614"/>
      <c r="JCP3" s="614"/>
      <c r="JCQ3" s="614"/>
      <c r="JCR3" s="614"/>
      <c r="JCS3" s="614"/>
      <c r="JCT3" s="614"/>
      <c r="JCU3" s="614"/>
      <c r="JCV3" s="614"/>
      <c r="JCW3" s="614"/>
      <c r="JCX3" s="614"/>
      <c r="JCY3" s="614"/>
      <c r="JCZ3" s="614"/>
      <c r="JDA3" s="614"/>
      <c r="JDB3" s="614"/>
      <c r="JDC3" s="614"/>
      <c r="JDD3" s="614"/>
      <c r="JDE3" s="614"/>
      <c r="JDF3" s="614"/>
      <c r="JDG3" s="614"/>
      <c r="JDH3" s="614"/>
      <c r="JDI3" s="614"/>
      <c r="JDJ3" s="614"/>
      <c r="JDK3" s="614"/>
      <c r="JDL3" s="614"/>
      <c r="JDM3" s="614"/>
      <c r="JDN3" s="614"/>
      <c r="JDO3" s="614"/>
      <c r="JDP3" s="614"/>
      <c r="JDQ3" s="614"/>
      <c r="JDR3" s="614"/>
      <c r="JDS3" s="614"/>
      <c r="JDT3" s="614"/>
      <c r="JDU3" s="614"/>
      <c r="JDV3" s="614"/>
      <c r="JDW3" s="614"/>
      <c r="JDX3" s="614"/>
      <c r="JDY3" s="614"/>
      <c r="JDZ3" s="614"/>
      <c r="JEA3" s="614"/>
      <c r="JEB3" s="614"/>
      <c r="JEC3" s="614"/>
      <c r="JED3" s="614"/>
      <c r="JEE3" s="614"/>
      <c r="JEF3" s="614"/>
      <c r="JEG3" s="614"/>
      <c r="JEH3" s="614"/>
      <c r="JEI3" s="614"/>
      <c r="JEJ3" s="614"/>
      <c r="JEK3" s="614"/>
      <c r="JEL3" s="614"/>
      <c r="JEM3" s="614"/>
      <c r="JEN3" s="614"/>
      <c r="JEO3" s="614"/>
      <c r="JEP3" s="614"/>
      <c r="JEQ3" s="614"/>
      <c r="JER3" s="614"/>
      <c r="JES3" s="614"/>
      <c r="JET3" s="614"/>
      <c r="JEU3" s="614"/>
      <c r="JEV3" s="614"/>
      <c r="JEW3" s="614"/>
      <c r="JEX3" s="614"/>
      <c r="JEY3" s="614"/>
      <c r="JEZ3" s="614"/>
      <c r="JFA3" s="614"/>
      <c r="JFB3" s="614"/>
      <c r="JFC3" s="614"/>
      <c r="JFD3" s="614"/>
      <c r="JFE3" s="614"/>
      <c r="JFF3" s="614"/>
      <c r="JFG3" s="614"/>
      <c r="JFH3" s="614"/>
      <c r="JFI3" s="614"/>
      <c r="JFJ3" s="614"/>
      <c r="JFK3" s="614"/>
      <c r="JFL3" s="614"/>
      <c r="JFM3" s="614"/>
      <c r="JFN3" s="614"/>
      <c r="JFO3" s="614"/>
      <c r="JFP3" s="614"/>
      <c r="JFQ3" s="614"/>
      <c r="JFR3" s="614"/>
      <c r="JFS3" s="614"/>
      <c r="JFT3" s="614"/>
      <c r="JFU3" s="614"/>
      <c r="JFV3" s="614"/>
      <c r="JFW3" s="614"/>
      <c r="JFX3" s="614"/>
      <c r="JFY3" s="614"/>
      <c r="JFZ3" s="614"/>
      <c r="JGA3" s="614"/>
      <c r="JGB3" s="614"/>
      <c r="JGC3" s="614"/>
      <c r="JGD3" s="614"/>
      <c r="JGE3" s="614"/>
      <c r="JGF3" s="614"/>
      <c r="JGG3" s="614"/>
      <c r="JGH3" s="614"/>
      <c r="JGI3" s="614"/>
      <c r="JGJ3" s="614"/>
      <c r="JGK3" s="614"/>
      <c r="JGL3" s="614"/>
      <c r="JGM3" s="614"/>
      <c r="JGN3" s="614"/>
      <c r="JGO3" s="614"/>
      <c r="JGP3" s="614"/>
      <c r="JGQ3" s="614"/>
      <c r="JGR3" s="614"/>
      <c r="JGS3" s="614"/>
      <c r="JGT3" s="614"/>
      <c r="JGU3" s="614"/>
      <c r="JGV3" s="614"/>
      <c r="JGW3" s="614"/>
      <c r="JGX3" s="614"/>
      <c r="JGY3" s="614"/>
      <c r="JGZ3" s="614"/>
      <c r="JHA3" s="614"/>
      <c r="JHB3" s="614"/>
      <c r="JHC3" s="614"/>
      <c r="JHD3" s="614"/>
      <c r="JHE3" s="614"/>
      <c r="JHF3" s="614"/>
      <c r="JHG3" s="614"/>
      <c r="JHH3" s="614"/>
      <c r="JHI3" s="614"/>
      <c r="JHJ3" s="614"/>
      <c r="JHK3" s="614"/>
      <c r="JHL3" s="614"/>
      <c r="JHM3" s="614"/>
      <c r="JHN3" s="614"/>
      <c r="JHO3" s="614"/>
      <c r="JHP3" s="614"/>
      <c r="JHQ3" s="614"/>
      <c r="JHR3" s="614"/>
      <c r="JHS3" s="614"/>
      <c r="JHT3" s="614"/>
      <c r="JHU3" s="614"/>
      <c r="JHV3" s="614"/>
      <c r="JHW3" s="614"/>
      <c r="JHX3" s="614"/>
      <c r="JHY3" s="614"/>
      <c r="JHZ3" s="614"/>
      <c r="JIA3" s="614"/>
      <c r="JIB3" s="614"/>
      <c r="JIC3" s="614"/>
      <c r="JID3" s="614"/>
      <c r="JIE3" s="614"/>
      <c r="JIF3" s="614"/>
      <c r="JIG3" s="614"/>
      <c r="JIH3" s="614"/>
      <c r="JII3" s="614"/>
      <c r="JIJ3" s="614"/>
      <c r="JIK3" s="614"/>
      <c r="JIL3" s="614"/>
      <c r="JIM3" s="614"/>
      <c r="JIN3" s="614"/>
      <c r="JIO3" s="614"/>
      <c r="JIP3" s="614"/>
      <c r="JIQ3" s="614"/>
      <c r="JIR3" s="614"/>
      <c r="JIS3" s="614"/>
      <c r="JIT3" s="614"/>
      <c r="JIU3" s="614"/>
      <c r="JIV3" s="614"/>
      <c r="JIW3" s="614"/>
      <c r="JIX3" s="614"/>
      <c r="JIY3" s="614"/>
      <c r="JIZ3" s="614"/>
      <c r="JJA3" s="614"/>
      <c r="JJB3" s="614"/>
      <c r="JJC3" s="614"/>
      <c r="JJD3" s="614"/>
      <c r="JJE3" s="614"/>
      <c r="JJF3" s="614"/>
      <c r="JJG3" s="614"/>
      <c r="JJH3" s="614"/>
      <c r="JJI3" s="614"/>
      <c r="JJJ3" s="614"/>
      <c r="JJK3" s="614"/>
      <c r="JJL3" s="614"/>
      <c r="JJM3" s="614"/>
      <c r="JJN3" s="614"/>
      <c r="JJO3" s="614"/>
      <c r="JJP3" s="614"/>
      <c r="JJQ3" s="614"/>
      <c r="JJR3" s="614"/>
      <c r="JJS3" s="614"/>
      <c r="JJT3" s="614"/>
      <c r="JJU3" s="614"/>
      <c r="JJV3" s="614"/>
      <c r="JJW3" s="614"/>
      <c r="JJX3" s="614"/>
      <c r="JJY3" s="614"/>
      <c r="JJZ3" s="614"/>
      <c r="JKA3" s="614"/>
      <c r="JKB3" s="614"/>
      <c r="JKC3" s="614"/>
      <c r="JKD3" s="614"/>
      <c r="JKE3" s="614"/>
      <c r="JKF3" s="614"/>
      <c r="JKG3" s="614"/>
      <c r="JKH3" s="614"/>
      <c r="JKI3" s="614"/>
      <c r="JKJ3" s="614"/>
      <c r="JKK3" s="614"/>
      <c r="JKL3" s="614"/>
      <c r="JKM3" s="614"/>
      <c r="JKN3" s="614"/>
      <c r="JKO3" s="614"/>
      <c r="JKP3" s="614"/>
      <c r="JKQ3" s="614"/>
      <c r="JKR3" s="614"/>
      <c r="JKS3" s="614"/>
      <c r="JKT3" s="614"/>
      <c r="JKU3" s="614"/>
      <c r="JKV3" s="614"/>
      <c r="JKW3" s="614"/>
      <c r="JKX3" s="614"/>
      <c r="JKY3" s="614"/>
      <c r="JKZ3" s="614"/>
      <c r="JLA3" s="614"/>
      <c r="JLB3" s="614"/>
      <c r="JLC3" s="614"/>
      <c r="JLD3" s="614"/>
      <c r="JLE3" s="614"/>
      <c r="JLF3" s="614"/>
      <c r="JLG3" s="614"/>
      <c r="JLH3" s="614"/>
      <c r="JLI3" s="614"/>
      <c r="JLJ3" s="614"/>
      <c r="JLK3" s="614"/>
      <c r="JLL3" s="614"/>
      <c r="JLM3" s="614"/>
      <c r="JLN3" s="614"/>
      <c r="JLO3" s="614"/>
      <c r="JLP3" s="614"/>
      <c r="JLQ3" s="614"/>
      <c r="JLR3" s="614"/>
      <c r="JLS3" s="614"/>
      <c r="JLT3" s="614"/>
      <c r="JLU3" s="614"/>
      <c r="JLV3" s="614"/>
      <c r="JLW3" s="614"/>
      <c r="JLX3" s="614"/>
      <c r="JLY3" s="614"/>
      <c r="JLZ3" s="614"/>
      <c r="JMA3" s="614"/>
      <c r="JMB3" s="614"/>
      <c r="JMC3" s="614"/>
      <c r="JMD3" s="614"/>
      <c r="JME3" s="614"/>
      <c r="JMF3" s="614"/>
      <c r="JMG3" s="614"/>
      <c r="JMH3" s="614"/>
      <c r="JMI3" s="614"/>
      <c r="JMJ3" s="614"/>
      <c r="JMK3" s="614"/>
      <c r="JML3" s="614"/>
      <c r="JMM3" s="614"/>
      <c r="JMN3" s="614"/>
      <c r="JMO3" s="614"/>
      <c r="JMP3" s="614"/>
      <c r="JMQ3" s="614"/>
      <c r="JMR3" s="614"/>
      <c r="JMS3" s="614"/>
      <c r="JMT3" s="614"/>
      <c r="JMU3" s="614"/>
      <c r="JMV3" s="614"/>
      <c r="JMW3" s="614"/>
      <c r="JMX3" s="614"/>
      <c r="JMY3" s="614"/>
      <c r="JMZ3" s="614"/>
      <c r="JNA3" s="614"/>
      <c r="JNB3" s="614"/>
      <c r="JNC3" s="614"/>
      <c r="JND3" s="614"/>
      <c r="JNE3" s="614"/>
      <c r="JNF3" s="614"/>
      <c r="JNG3" s="614"/>
      <c r="JNH3" s="614"/>
      <c r="JNI3" s="614"/>
      <c r="JNJ3" s="614"/>
      <c r="JNK3" s="614"/>
      <c r="JNL3" s="614"/>
      <c r="JNM3" s="614"/>
      <c r="JNN3" s="614"/>
      <c r="JNO3" s="614"/>
      <c r="JNP3" s="614"/>
      <c r="JNQ3" s="614"/>
      <c r="JNR3" s="614"/>
      <c r="JNS3" s="614"/>
      <c r="JNT3" s="614"/>
      <c r="JNU3" s="614"/>
      <c r="JNV3" s="614"/>
      <c r="JNW3" s="614"/>
      <c r="JNX3" s="614"/>
      <c r="JNY3" s="614"/>
      <c r="JNZ3" s="614"/>
      <c r="JOA3" s="614"/>
      <c r="JOB3" s="614"/>
      <c r="JOC3" s="614"/>
      <c r="JOD3" s="614"/>
      <c r="JOE3" s="614"/>
      <c r="JOF3" s="614"/>
      <c r="JOG3" s="614"/>
      <c r="JOH3" s="614"/>
      <c r="JOI3" s="614"/>
      <c r="JOJ3" s="614"/>
      <c r="JOK3" s="614"/>
      <c r="JOL3" s="614"/>
      <c r="JOM3" s="614"/>
      <c r="JON3" s="614"/>
      <c r="JOO3" s="614"/>
      <c r="JOP3" s="614"/>
      <c r="JOQ3" s="614"/>
      <c r="JOR3" s="614"/>
      <c r="JOS3" s="614"/>
      <c r="JOT3" s="614"/>
      <c r="JOU3" s="614"/>
      <c r="JOV3" s="614"/>
      <c r="JOW3" s="614"/>
      <c r="JOX3" s="614"/>
      <c r="JOY3" s="614"/>
      <c r="JOZ3" s="614"/>
      <c r="JPA3" s="614"/>
      <c r="JPB3" s="614"/>
      <c r="JPC3" s="614"/>
      <c r="JPD3" s="614"/>
      <c r="JPE3" s="614"/>
      <c r="JPF3" s="614"/>
      <c r="JPG3" s="614"/>
      <c r="JPH3" s="614"/>
      <c r="JPI3" s="614"/>
      <c r="JPJ3" s="614"/>
      <c r="JPK3" s="614"/>
      <c r="JPL3" s="614"/>
      <c r="JPM3" s="614"/>
      <c r="JPN3" s="614"/>
      <c r="JPO3" s="614"/>
      <c r="JPP3" s="614"/>
      <c r="JPQ3" s="614"/>
      <c r="JPR3" s="614"/>
      <c r="JPS3" s="614"/>
      <c r="JPT3" s="614"/>
      <c r="JPU3" s="614"/>
      <c r="JPV3" s="614"/>
      <c r="JPW3" s="614"/>
      <c r="JPX3" s="614"/>
      <c r="JPY3" s="614"/>
      <c r="JPZ3" s="614"/>
      <c r="JQA3" s="614"/>
      <c r="JQB3" s="614"/>
      <c r="JQC3" s="614"/>
      <c r="JQD3" s="614"/>
      <c r="JQE3" s="614"/>
      <c r="JQF3" s="614"/>
      <c r="JQG3" s="614"/>
      <c r="JQH3" s="614"/>
      <c r="JQI3" s="614"/>
      <c r="JQJ3" s="614"/>
      <c r="JQK3" s="614"/>
      <c r="JQL3" s="614"/>
      <c r="JQM3" s="614"/>
      <c r="JQN3" s="614"/>
      <c r="JQO3" s="614"/>
      <c r="JQP3" s="614"/>
      <c r="JQQ3" s="614"/>
      <c r="JQR3" s="614"/>
      <c r="JQS3" s="614"/>
      <c r="JQT3" s="614"/>
      <c r="JQU3" s="614"/>
      <c r="JQV3" s="614"/>
      <c r="JQW3" s="614"/>
      <c r="JQX3" s="614"/>
      <c r="JQY3" s="614"/>
      <c r="JQZ3" s="614"/>
      <c r="JRA3" s="614"/>
      <c r="JRB3" s="614"/>
      <c r="JRC3" s="614"/>
      <c r="JRD3" s="614"/>
      <c r="JRE3" s="614"/>
      <c r="JRF3" s="614"/>
      <c r="JRG3" s="614"/>
      <c r="JRH3" s="614"/>
      <c r="JRI3" s="614"/>
      <c r="JRJ3" s="614"/>
      <c r="JRK3" s="614"/>
      <c r="JRL3" s="614"/>
      <c r="JRM3" s="614"/>
      <c r="JRN3" s="614"/>
      <c r="JRO3" s="614"/>
      <c r="JRP3" s="614"/>
      <c r="JRQ3" s="614"/>
      <c r="JRR3" s="614"/>
      <c r="JRS3" s="614"/>
      <c r="JRT3" s="614"/>
      <c r="JRU3" s="614"/>
      <c r="JRV3" s="614"/>
      <c r="JRW3" s="614"/>
      <c r="JRX3" s="614"/>
      <c r="JRY3" s="614"/>
      <c r="JRZ3" s="614"/>
      <c r="JSA3" s="614"/>
      <c r="JSB3" s="614"/>
      <c r="JSC3" s="614"/>
      <c r="JSD3" s="614"/>
      <c r="JSE3" s="614"/>
      <c r="JSF3" s="614"/>
      <c r="JSG3" s="614"/>
      <c r="JSH3" s="614"/>
      <c r="JSI3" s="614"/>
      <c r="JSJ3" s="614"/>
      <c r="JSK3" s="614"/>
      <c r="JSL3" s="614"/>
      <c r="JSM3" s="614"/>
      <c r="JSN3" s="614"/>
      <c r="JSO3" s="614"/>
      <c r="JSP3" s="614"/>
      <c r="JSQ3" s="614"/>
      <c r="JSR3" s="614"/>
      <c r="JSS3" s="614"/>
      <c r="JST3" s="614"/>
      <c r="JSU3" s="614"/>
      <c r="JSV3" s="614"/>
      <c r="JSW3" s="614"/>
      <c r="JSX3" s="614"/>
      <c r="JSY3" s="614"/>
      <c r="JSZ3" s="614"/>
      <c r="JTA3" s="614"/>
      <c r="JTB3" s="614"/>
      <c r="JTC3" s="614"/>
      <c r="JTD3" s="614"/>
      <c r="JTE3" s="614"/>
      <c r="JTF3" s="614"/>
      <c r="JTG3" s="614"/>
      <c r="JTH3" s="614"/>
      <c r="JTI3" s="614"/>
      <c r="JTJ3" s="614"/>
      <c r="JTK3" s="614"/>
      <c r="JTL3" s="614"/>
      <c r="JTM3" s="614"/>
      <c r="JTN3" s="614"/>
      <c r="JTO3" s="614"/>
      <c r="JTP3" s="614"/>
      <c r="JTQ3" s="614"/>
      <c r="JTR3" s="614"/>
      <c r="JTS3" s="614"/>
      <c r="JTT3" s="614"/>
      <c r="JTU3" s="614"/>
      <c r="JTV3" s="614"/>
      <c r="JTW3" s="614"/>
      <c r="JTX3" s="614"/>
      <c r="JTY3" s="614"/>
      <c r="JTZ3" s="614"/>
      <c r="JUA3" s="614"/>
      <c r="JUB3" s="614"/>
      <c r="JUC3" s="614"/>
      <c r="JUD3" s="614"/>
      <c r="JUE3" s="614"/>
      <c r="JUF3" s="614"/>
      <c r="JUG3" s="614"/>
      <c r="JUH3" s="614"/>
      <c r="JUI3" s="614"/>
      <c r="JUJ3" s="614"/>
      <c r="JUK3" s="614"/>
      <c r="JUL3" s="614"/>
      <c r="JUM3" s="614"/>
      <c r="JUN3" s="614"/>
      <c r="JUO3" s="614"/>
      <c r="JUP3" s="614"/>
      <c r="JUQ3" s="614"/>
      <c r="JUR3" s="614"/>
      <c r="JUS3" s="614"/>
      <c r="JUT3" s="614"/>
      <c r="JUU3" s="614"/>
      <c r="JUV3" s="614"/>
      <c r="JUW3" s="614"/>
      <c r="JUX3" s="614"/>
      <c r="JUY3" s="614"/>
      <c r="JUZ3" s="614"/>
      <c r="JVA3" s="614"/>
      <c r="JVB3" s="614"/>
      <c r="JVC3" s="614"/>
      <c r="JVD3" s="614"/>
      <c r="JVE3" s="614"/>
      <c r="JVF3" s="614"/>
      <c r="JVG3" s="614"/>
      <c r="JVH3" s="614"/>
      <c r="JVI3" s="614"/>
      <c r="JVJ3" s="614"/>
      <c r="JVK3" s="614"/>
      <c r="JVL3" s="614"/>
      <c r="JVM3" s="614"/>
      <c r="JVN3" s="614"/>
      <c r="JVO3" s="614"/>
      <c r="JVP3" s="614"/>
      <c r="JVQ3" s="614"/>
      <c r="JVR3" s="614"/>
      <c r="JVS3" s="614"/>
      <c r="JVT3" s="614"/>
      <c r="JVU3" s="614"/>
      <c r="JVV3" s="614"/>
      <c r="JVW3" s="614"/>
      <c r="JVX3" s="614"/>
      <c r="JVY3" s="614"/>
      <c r="JVZ3" s="614"/>
      <c r="JWA3" s="614"/>
      <c r="JWB3" s="614"/>
      <c r="JWC3" s="614"/>
      <c r="JWD3" s="614"/>
      <c r="JWE3" s="614"/>
      <c r="JWF3" s="614"/>
      <c r="JWG3" s="614"/>
      <c r="JWH3" s="614"/>
      <c r="JWI3" s="614"/>
      <c r="JWJ3" s="614"/>
      <c r="JWK3" s="614"/>
      <c r="JWL3" s="614"/>
      <c r="JWM3" s="614"/>
      <c r="JWN3" s="614"/>
      <c r="JWO3" s="614"/>
      <c r="JWP3" s="614"/>
      <c r="JWQ3" s="614"/>
      <c r="JWR3" s="614"/>
      <c r="JWS3" s="614"/>
      <c r="JWT3" s="614"/>
      <c r="JWU3" s="614"/>
      <c r="JWV3" s="614"/>
      <c r="JWW3" s="614"/>
      <c r="JWX3" s="614"/>
      <c r="JWY3" s="614"/>
      <c r="JWZ3" s="614"/>
      <c r="JXA3" s="614"/>
      <c r="JXB3" s="614"/>
      <c r="JXC3" s="614"/>
      <c r="JXD3" s="614"/>
      <c r="JXE3" s="614"/>
      <c r="JXF3" s="614"/>
      <c r="JXG3" s="614"/>
      <c r="JXH3" s="614"/>
      <c r="JXI3" s="614"/>
      <c r="JXJ3" s="614"/>
      <c r="JXK3" s="614"/>
      <c r="JXL3" s="614"/>
      <c r="JXM3" s="614"/>
      <c r="JXN3" s="614"/>
      <c r="JXO3" s="614"/>
      <c r="JXP3" s="614"/>
      <c r="JXQ3" s="614"/>
      <c r="JXR3" s="614"/>
      <c r="JXS3" s="614"/>
      <c r="JXT3" s="614"/>
      <c r="JXU3" s="614"/>
      <c r="JXV3" s="614"/>
      <c r="JXW3" s="614"/>
      <c r="JXX3" s="614"/>
      <c r="JXY3" s="614"/>
      <c r="JXZ3" s="614"/>
      <c r="JYA3" s="614"/>
      <c r="JYB3" s="614"/>
      <c r="JYC3" s="614"/>
      <c r="JYD3" s="614"/>
      <c r="JYE3" s="614"/>
      <c r="JYF3" s="614"/>
      <c r="JYG3" s="614"/>
      <c r="JYH3" s="614"/>
      <c r="JYI3" s="614"/>
      <c r="JYJ3" s="614"/>
      <c r="JYK3" s="614"/>
      <c r="JYL3" s="614"/>
      <c r="JYM3" s="614"/>
      <c r="JYN3" s="614"/>
      <c r="JYO3" s="614"/>
      <c r="JYP3" s="614"/>
      <c r="JYQ3" s="614"/>
      <c r="JYR3" s="614"/>
      <c r="JYS3" s="614"/>
      <c r="JYT3" s="614"/>
      <c r="JYU3" s="614"/>
      <c r="JYV3" s="614"/>
      <c r="JYW3" s="614"/>
      <c r="JYX3" s="614"/>
      <c r="JYY3" s="614"/>
      <c r="JYZ3" s="614"/>
      <c r="JZA3" s="614"/>
      <c r="JZB3" s="614"/>
      <c r="JZC3" s="614"/>
      <c r="JZD3" s="614"/>
      <c r="JZE3" s="614"/>
      <c r="JZF3" s="614"/>
      <c r="JZG3" s="614"/>
      <c r="JZH3" s="614"/>
      <c r="JZI3" s="614"/>
      <c r="JZJ3" s="614"/>
      <c r="JZK3" s="614"/>
      <c r="JZL3" s="614"/>
      <c r="JZM3" s="614"/>
      <c r="JZN3" s="614"/>
      <c r="JZO3" s="614"/>
      <c r="JZP3" s="614"/>
      <c r="JZQ3" s="614"/>
      <c r="JZR3" s="614"/>
      <c r="JZS3" s="614"/>
      <c r="JZT3" s="614"/>
      <c r="JZU3" s="614"/>
      <c r="JZV3" s="614"/>
      <c r="JZW3" s="614"/>
      <c r="JZX3" s="614"/>
      <c r="JZY3" s="614"/>
      <c r="JZZ3" s="614"/>
      <c r="KAA3" s="614"/>
      <c r="KAB3" s="614"/>
      <c r="KAC3" s="614"/>
      <c r="KAD3" s="614"/>
      <c r="KAE3" s="614"/>
      <c r="KAF3" s="614"/>
      <c r="KAG3" s="614"/>
      <c r="KAH3" s="614"/>
      <c r="KAI3" s="614"/>
      <c r="KAJ3" s="614"/>
      <c r="KAK3" s="614"/>
      <c r="KAL3" s="614"/>
      <c r="KAM3" s="614"/>
      <c r="KAN3" s="614"/>
      <c r="KAO3" s="614"/>
      <c r="KAP3" s="614"/>
      <c r="KAQ3" s="614"/>
      <c r="KAR3" s="614"/>
      <c r="KAS3" s="614"/>
      <c r="KAT3" s="614"/>
      <c r="KAU3" s="614"/>
      <c r="KAV3" s="614"/>
      <c r="KAW3" s="614"/>
      <c r="KAX3" s="614"/>
      <c r="KAY3" s="614"/>
      <c r="KAZ3" s="614"/>
      <c r="KBA3" s="614"/>
      <c r="KBB3" s="614"/>
      <c r="KBC3" s="614"/>
      <c r="KBD3" s="614"/>
      <c r="KBE3" s="614"/>
      <c r="KBF3" s="614"/>
      <c r="KBG3" s="614"/>
      <c r="KBH3" s="614"/>
      <c r="KBI3" s="614"/>
      <c r="KBJ3" s="614"/>
      <c r="KBK3" s="614"/>
      <c r="KBL3" s="614"/>
      <c r="KBM3" s="614"/>
      <c r="KBN3" s="614"/>
      <c r="KBO3" s="614"/>
      <c r="KBP3" s="614"/>
      <c r="KBQ3" s="614"/>
      <c r="KBR3" s="614"/>
      <c r="KBS3" s="614"/>
      <c r="KBT3" s="614"/>
      <c r="KBU3" s="614"/>
      <c r="KBV3" s="614"/>
      <c r="KBW3" s="614"/>
      <c r="KBX3" s="614"/>
      <c r="KBY3" s="614"/>
      <c r="KBZ3" s="614"/>
      <c r="KCA3" s="614"/>
      <c r="KCB3" s="614"/>
      <c r="KCC3" s="614"/>
      <c r="KCD3" s="614"/>
      <c r="KCE3" s="614"/>
      <c r="KCF3" s="614"/>
      <c r="KCG3" s="614"/>
      <c r="KCH3" s="614"/>
      <c r="KCI3" s="614"/>
      <c r="KCJ3" s="614"/>
      <c r="KCK3" s="614"/>
      <c r="KCL3" s="614"/>
      <c r="KCM3" s="614"/>
      <c r="KCN3" s="614"/>
      <c r="KCO3" s="614"/>
      <c r="KCP3" s="614"/>
      <c r="KCQ3" s="614"/>
      <c r="KCR3" s="614"/>
      <c r="KCS3" s="614"/>
      <c r="KCT3" s="614"/>
      <c r="KCU3" s="614"/>
      <c r="KCV3" s="614"/>
      <c r="KCW3" s="614"/>
      <c r="KCX3" s="614"/>
      <c r="KCY3" s="614"/>
      <c r="KCZ3" s="614"/>
      <c r="KDA3" s="614"/>
      <c r="KDB3" s="614"/>
      <c r="KDC3" s="614"/>
      <c r="KDD3" s="614"/>
      <c r="KDE3" s="614"/>
      <c r="KDF3" s="614"/>
      <c r="KDG3" s="614"/>
      <c r="KDH3" s="614"/>
      <c r="KDI3" s="614"/>
      <c r="KDJ3" s="614"/>
      <c r="KDK3" s="614"/>
      <c r="KDL3" s="614"/>
      <c r="KDM3" s="614"/>
      <c r="KDN3" s="614"/>
      <c r="KDO3" s="614"/>
      <c r="KDP3" s="614"/>
      <c r="KDQ3" s="614"/>
      <c r="KDR3" s="614"/>
      <c r="KDS3" s="614"/>
      <c r="KDT3" s="614"/>
      <c r="KDU3" s="614"/>
      <c r="KDV3" s="614"/>
      <c r="KDW3" s="614"/>
      <c r="KDX3" s="614"/>
      <c r="KDY3" s="614"/>
      <c r="KDZ3" s="614"/>
      <c r="KEA3" s="614"/>
      <c r="KEB3" s="614"/>
      <c r="KEC3" s="614"/>
      <c r="KED3" s="614"/>
      <c r="KEE3" s="614"/>
      <c r="KEF3" s="614"/>
      <c r="KEG3" s="614"/>
      <c r="KEH3" s="614"/>
      <c r="KEI3" s="614"/>
      <c r="KEJ3" s="614"/>
      <c r="KEK3" s="614"/>
      <c r="KEL3" s="614"/>
      <c r="KEM3" s="614"/>
      <c r="KEN3" s="614"/>
      <c r="KEO3" s="614"/>
      <c r="KEP3" s="614"/>
      <c r="KEQ3" s="614"/>
      <c r="KER3" s="614"/>
      <c r="KES3" s="614"/>
      <c r="KET3" s="614"/>
      <c r="KEU3" s="614"/>
      <c r="KEV3" s="614"/>
      <c r="KEW3" s="614"/>
      <c r="KEX3" s="614"/>
      <c r="KEY3" s="614"/>
      <c r="KEZ3" s="614"/>
      <c r="KFA3" s="614"/>
      <c r="KFB3" s="614"/>
      <c r="KFC3" s="614"/>
      <c r="KFD3" s="614"/>
      <c r="KFE3" s="614"/>
      <c r="KFF3" s="614"/>
      <c r="KFG3" s="614"/>
      <c r="KFH3" s="614"/>
      <c r="KFI3" s="614"/>
      <c r="KFJ3" s="614"/>
      <c r="KFK3" s="614"/>
      <c r="KFL3" s="614"/>
      <c r="KFM3" s="614"/>
      <c r="KFN3" s="614"/>
      <c r="KFO3" s="614"/>
      <c r="KFP3" s="614"/>
      <c r="KFQ3" s="614"/>
      <c r="KFR3" s="614"/>
      <c r="KFS3" s="614"/>
      <c r="KFT3" s="614"/>
      <c r="KFU3" s="614"/>
      <c r="KFV3" s="614"/>
      <c r="KFW3" s="614"/>
      <c r="KFX3" s="614"/>
      <c r="KFY3" s="614"/>
      <c r="KFZ3" s="614"/>
      <c r="KGA3" s="614"/>
      <c r="KGB3" s="614"/>
      <c r="KGC3" s="614"/>
      <c r="KGD3" s="614"/>
      <c r="KGE3" s="614"/>
      <c r="KGF3" s="614"/>
      <c r="KGG3" s="614"/>
      <c r="KGH3" s="614"/>
      <c r="KGI3" s="614"/>
      <c r="KGJ3" s="614"/>
      <c r="KGK3" s="614"/>
      <c r="KGL3" s="614"/>
      <c r="KGM3" s="614"/>
      <c r="KGN3" s="614"/>
      <c r="KGO3" s="614"/>
      <c r="KGP3" s="614"/>
      <c r="KGQ3" s="614"/>
      <c r="KGR3" s="614"/>
      <c r="KGS3" s="614"/>
      <c r="KGT3" s="614"/>
      <c r="KGU3" s="614"/>
      <c r="KGV3" s="614"/>
      <c r="KGW3" s="614"/>
      <c r="KGX3" s="614"/>
      <c r="KGY3" s="614"/>
      <c r="KGZ3" s="614"/>
      <c r="KHA3" s="614"/>
      <c r="KHB3" s="614"/>
      <c r="KHC3" s="614"/>
      <c r="KHD3" s="614"/>
      <c r="KHE3" s="614"/>
      <c r="KHF3" s="614"/>
      <c r="KHG3" s="614"/>
      <c r="KHH3" s="614"/>
      <c r="KHI3" s="614"/>
      <c r="KHJ3" s="614"/>
      <c r="KHK3" s="614"/>
      <c r="KHL3" s="614"/>
      <c r="KHM3" s="614"/>
      <c r="KHN3" s="614"/>
      <c r="KHO3" s="614"/>
      <c r="KHP3" s="614"/>
      <c r="KHQ3" s="614"/>
      <c r="KHR3" s="614"/>
      <c r="KHS3" s="614"/>
      <c r="KHT3" s="614"/>
      <c r="KHU3" s="614"/>
      <c r="KHV3" s="614"/>
      <c r="KHW3" s="614"/>
      <c r="KHX3" s="614"/>
      <c r="KHY3" s="614"/>
      <c r="KHZ3" s="614"/>
      <c r="KIA3" s="614"/>
      <c r="KIB3" s="614"/>
      <c r="KIC3" s="614"/>
      <c r="KID3" s="614"/>
      <c r="KIE3" s="614"/>
      <c r="KIF3" s="614"/>
      <c r="KIG3" s="614"/>
      <c r="KIH3" s="614"/>
      <c r="KII3" s="614"/>
      <c r="KIJ3" s="614"/>
      <c r="KIK3" s="614"/>
      <c r="KIL3" s="614"/>
      <c r="KIM3" s="614"/>
      <c r="KIN3" s="614"/>
      <c r="KIO3" s="614"/>
      <c r="KIP3" s="614"/>
      <c r="KIQ3" s="614"/>
      <c r="KIR3" s="614"/>
      <c r="KIS3" s="614"/>
      <c r="KIT3" s="614"/>
      <c r="KIU3" s="614"/>
      <c r="KIV3" s="614"/>
      <c r="KIW3" s="614"/>
      <c r="KIX3" s="614"/>
      <c r="KIY3" s="614"/>
      <c r="KIZ3" s="614"/>
      <c r="KJA3" s="614"/>
      <c r="KJB3" s="614"/>
      <c r="KJC3" s="614"/>
      <c r="KJD3" s="614"/>
      <c r="KJE3" s="614"/>
      <c r="KJF3" s="614"/>
      <c r="KJG3" s="614"/>
      <c r="KJH3" s="614"/>
      <c r="KJI3" s="614"/>
      <c r="KJJ3" s="614"/>
      <c r="KJK3" s="614"/>
      <c r="KJL3" s="614"/>
      <c r="KJM3" s="614"/>
      <c r="KJN3" s="614"/>
      <c r="KJO3" s="614"/>
      <c r="KJP3" s="614"/>
      <c r="KJQ3" s="614"/>
      <c r="KJR3" s="614"/>
      <c r="KJS3" s="614"/>
      <c r="KJT3" s="614"/>
      <c r="KJU3" s="614"/>
      <c r="KJV3" s="614"/>
      <c r="KJW3" s="614"/>
      <c r="KJX3" s="614"/>
      <c r="KJY3" s="614"/>
      <c r="KJZ3" s="614"/>
      <c r="KKA3" s="614"/>
      <c r="KKB3" s="614"/>
      <c r="KKC3" s="614"/>
      <c r="KKD3" s="614"/>
      <c r="KKE3" s="614"/>
      <c r="KKF3" s="614"/>
      <c r="KKG3" s="614"/>
      <c r="KKH3" s="614"/>
      <c r="KKI3" s="614"/>
      <c r="KKJ3" s="614"/>
      <c r="KKK3" s="614"/>
      <c r="KKL3" s="614"/>
      <c r="KKM3" s="614"/>
      <c r="KKN3" s="614"/>
      <c r="KKO3" s="614"/>
      <c r="KKP3" s="614"/>
      <c r="KKQ3" s="614"/>
      <c r="KKR3" s="614"/>
      <c r="KKS3" s="614"/>
      <c r="KKT3" s="614"/>
      <c r="KKU3" s="614"/>
      <c r="KKV3" s="614"/>
      <c r="KKW3" s="614"/>
      <c r="KKX3" s="614"/>
      <c r="KKY3" s="614"/>
      <c r="KKZ3" s="614"/>
      <c r="KLA3" s="614"/>
      <c r="KLB3" s="614"/>
      <c r="KLC3" s="614"/>
      <c r="KLD3" s="614"/>
      <c r="KLE3" s="614"/>
      <c r="KLF3" s="614"/>
      <c r="KLG3" s="614"/>
      <c r="KLH3" s="614"/>
      <c r="KLI3" s="614"/>
      <c r="KLJ3" s="614"/>
      <c r="KLK3" s="614"/>
      <c r="KLL3" s="614"/>
      <c r="KLM3" s="614"/>
      <c r="KLN3" s="614"/>
      <c r="KLO3" s="614"/>
      <c r="KLP3" s="614"/>
      <c r="KLQ3" s="614"/>
      <c r="KLR3" s="614"/>
      <c r="KLS3" s="614"/>
      <c r="KLT3" s="614"/>
      <c r="KLU3" s="614"/>
      <c r="KLV3" s="614"/>
      <c r="KLW3" s="614"/>
      <c r="KLX3" s="614"/>
      <c r="KLY3" s="614"/>
      <c r="KLZ3" s="614"/>
      <c r="KMA3" s="614"/>
      <c r="KMB3" s="614"/>
      <c r="KMC3" s="614"/>
      <c r="KMD3" s="614"/>
      <c r="KME3" s="614"/>
      <c r="KMF3" s="614"/>
      <c r="KMG3" s="614"/>
      <c r="KMH3" s="614"/>
      <c r="KMI3" s="614"/>
      <c r="KMJ3" s="614"/>
      <c r="KMK3" s="614"/>
      <c r="KML3" s="614"/>
      <c r="KMM3" s="614"/>
      <c r="KMN3" s="614"/>
      <c r="KMO3" s="614"/>
      <c r="KMP3" s="614"/>
      <c r="KMQ3" s="614"/>
      <c r="KMR3" s="614"/>
      <c r="KMS3" s="614"/>
      <c r="KMT3" s="614"/>
      <c r="KMU3" s="614"/>
      <c r="KMV3" s="614"/>
      <c r="KMW3" s="614"/>
      <c r="KMX3" s="614"/>
      <c r="KMY3" s="614"/>
      <c r="KMZ3" s="614"/>
      <c r="KNA3" s="614"/>
      <c r="KNB3" s="614"/>
      <c r="KNC3" s="614"/>
      <c r="KND3" s="614"/>
      <c r="KNE3" s="614"/>
      <c r="KNF3" s="614"/>
      <c r="KNG3" s="614"/>
      <c r="KNH3" s="614"/>
      <c r="KNI3" s="614"/>
      <c r="KNJ3" s="614"/>
      <c r="KNK3" s="614"/>
      <c r="KNL3" s="614"/>
      <c r="KNM3" s="614"/>
      <c r="KNN3" s="614"/>
      <c r="KNO3" s="614"/>
      <c r="KNP3" s="614"/>
      <c r="KNQ3" s="614"/>
      <c r="KNR3" s="614"/>
      <c r="KNS3" s="614"/>
      <c r="KNT3" s="614"/>
      <c r="KNU3" s="614"/>
      <c r="KNV3" s="614"/>
      <c r="KNW3" s="614"/>
      <c r="KNX3" s="614"/>
      <c r="KNY3" s="614"/>
      <c r="KNZ3" s="614"/>
      <c r="KOA3" s="614"/>
      <c r="KOB3" s="614"/>
      <c r="KOC3" s="614"/>
      <c r="KOD3" s="614"/>
      <c r="KOE3" s="614"/>
      <c r="KOF3" s="614"/>
      <c r="KOG3" s="614"/>
      <c r="KOH3" s="614"/>
      <c r="KOI3" s="614"/>
      <c r="KOJ3" s="614"/>
      <c r="KOK3" s="614"/>
      <c r="KOL3" s="614"/>
      <c r="KOM3" s="614"/>
      <c r="KON3" s="614"/>
      <c r="KOO3" s="614"/>
      <c r="KOP3" s="614"/>
      <c r="KOQ3" s="614"/>
      <c r="KOR3" s="614"/>
      <c r="KOS3" s="614"/>
      <c r="KOT3" s="614"/>
      <c r="KOU3" s="614"/>
      <c r="KOV3" s="614"/>
      <c r="KOW3" s="614"/>
      <c r="KOX3" s="614"/>
      <c r="KOY3" s="614"/>
      <c r="KOZ3" s="614"/>
      <c r="KPA3" s="614"/>
      <c r="KPB3" s="614"/>
      <c r="KPC3" s="614"/>
      <c r="KPD3" s="614"/>
      <c r="KPE3" s="614"/>
      <c r="KPF3" s="614"/>
      <c r="KPG3" s="614"/>
      <c r="KPH3" s="614"/>
      <c r="KPI3" s="614"/>
      <c r="KPJ3" s="614"/>
      <c r="KPK3" s="614"/>
      <c r="KPL3" s="614"/>
      <c r="KPM3" s="614"/>
      <c r="KPN3" s="614"/>
      <c r="KPO3" s="614"/>
      <c r="KPP3" s="614"/>
      <c r="KPQ3" s="614"/>
      <c r="KPR3" s="614"/>
      <c r="KPS3" s="614"/>
      <c r="KPT3" s="614"/>
      <c r="KPU3" s="614"/>
      <c r="KPV3" s="614"/>
      <c r="KPW3" s="614"/>
      <c r="KPX3" s="614"/>
      <c r="KPY3" s="614"/>
      <c r="KPZ3" s="614"/>
      <c r="KQA3" s="614"/>
      <c r="KQB3" s="614"/>
      <c r="KQC3" s="614"/>
      <c r="KQD3" s="614"/>
      <c r="KQE3" s="614"/>
      <c r="KQF3" s="614"/>
      <c r="KQG3" s="614"/>
      <c r="KQH3" s="614"/>
      <c r="KQI3" s="614"/>
      <c r="KQJ3" s="614"/>
      <c r="KQK3" s="614"/>
      <c r="KQL3" s="614"/>
      <c r="KQM3" s="614"/>
      <c r="KQN3" s="614"/>
      <c r="KQO3" s="614"/>
      <c r="KQP3" s="614"/>
      <c r="KQQ3" s="614"/>
      <c r="KQR3" s="614"/>
      <c r="KQS3" s="614"/>
      <c r="KQT3" s="614"/>
      <c r="KQU3" s="614"/>
      <c r="KQV3" s="614"/>
      <c r="KQW3" s="614"/>
      <c r="KQX3" s="614"/>
      <c r="KQY3" s="614"/>
      <c r="KQZ3" s="614"/>
      <c r="KRA3" s="614"/>
      <c r="KRB3" s="614"/>
      <c r="KRC3" s="614"/>
      <c r="KRD3" s="614"/>
      <c r="KRE3" s="614"/>
      <c r="KRF3" s="614"/>
      <c r="KRG3" s="614"/>
      <c r="KRH3" s="614"/>
      <c r="KRI3" s="614"/>
      <c r="KRJ3" s="614"/>
      <c r="KRK3" s="614"/>
      <c r="KRL3" s="614"/>
      <c r="KRM3" s="614"/>
      <c r="KRN3" s="614"/>
      <c r="KRO3" s="614"/>
      <c r="KRP3" s="614"/>
      <c r="KRQ3" s="614"/>
      <c r="KRR3" s="614"/>
      <c r="KRS3" s="614"/>
      <c r="KRT3" s="614"/>
      <c r="KRU3" s="614"/>
      <c r="KRV3" s="614"/>
      <c r="KRW3" s="614"/>
      <c r="KRX3" s="614"/>
      <c r="KRY3" s="614"/>
      <c r="KRZ3" s="614"/>
      <c r="KSA3" s="614"/>
      <c r="KSB3" s="614"/>
      <c r="KSC3" s="614"/>
      <c r="KSD3" s="614"/>
      <c r="KSE3" s="614"/>
      <c r="KSF3" s="614"/>
      <c r="KSG3" s="614"/>
      <c r="KSH3" s="614"/>
      <c r="KSI3" s="614"/>
      <c r="KSJ3" s="614"/>
      <c r="KSK3" s="614"/>
      <c r="KSL3" s="614"/>
      <c r="KSM3" s="614"/>
      <c r="KSN3" s="614"/>
      <c r="KSO3" s="614"/>
      <c r="KSP3" s="614"/>
      <c r="KSQ3" s="614"/>
      <c r="KSR3" s="614"/>
      <c r="KSS3" s="614"/>
      <c r="KST3" s="614"/>
      <c r="KSU3" s="614"/>
      <c r="KSV3" s="614"/>
      <c r="KSW3" s="614"/>
      <c r="KSX3" s="614"/>
      <c r="KSY3" s="614"/>
      <c r="KSZ3" s="614"/>
      <c r="KTA3" s="614"/>
      <c r="KTB3" s="614"/>
      <c r="KTC3" s="614"/>
      <c r="KTD3" s="614"/>
      <c r="KTE3" s="614"/>
      <c r="KTF3" s="614"/>
      <c r="KTG3" s="614"/>
      <c r="KTH3" s="614"/>
      <c r="KTI3" s="614"/>
      <c r="KTJ3" s="614"/>
      <c r="KTK3" s="614"/>
      <c r="KTL3" s="614"/>
      <c r="KTM3" s="614"/>
      <c r="KTN3" s="614"/>
      <c r="KTO3" s="614"/>
      <c r="KTP3" s="614"/>
      <c r="KTQ3" s="614"/>
      <c r="KTR3" s="614"/>
      <c r="KTS3" s="614"/>
      <c r="KTT3" s="614"/>
      <c r="KTU3" s="614"/>
      <c r="KTV3" s="614"/>
      <c r="KTW3" s="614"/>
      <c r="KTX3" s="614"/>
      <c r="KTY3" s="614"/>
      <c r="KTZ3" s="614"/>
      <c r="KUA3" s="614"/>
      <c r="KUB3" s="614"/>
      <c r="KUC3" s="614"/>
      <c r="KUD3" s="614"/>
      <c r="KUE3" s="614"/>
      <c r="KUF3" s="614"/>
      <c r="KUG3" s="614"/>
      <c r="KUH3" s="614"/>
      <c r="KUI3" s="614"/>
      <c r="KUJ3" s="614"/>
      <c r="KUK3" s="614"/>
      <c r="KUL3" s="614"/>
      <c r="KUM3" s="614"/>
      <c r="KUN3" s="614"/>
      <c r="KUO3" s="614"/>
      <c r="KUP3" s="614"/>
      <c r="KUQ3" s="614"/>
      <c r="KUR3" s="614"/>
      <c r="KUS3" s="614"/>
      <c r="KUT3" s="614"/>
      <c r="KUU3" s="614"/>
      <c r="KUV3" s="614"/>
      <c r="KUW3" s="614"/>
      <c r="KUX3" s="614"/>
      <c r="KUY3" s="614"/>
      <c r="KUZ3" s="614"/>
      <c r="KVA3" s="614"/>
      <c r="KVB3" s="614"/>
      <c r="KVC3" s="614"/>
      <c r="KVD3" s="614"/>
      <c r="KVE3" s="614"/>
      <c r="KVF3" s="614"/>
      <c r="KVG3" s="614"/>
      <c r="KVH3" s="614"/>
      <c r="KVI3" s="614"/>
      <c r="KVJ3" s="614"/>
      <c r="KVK3" s="614"/>
      <c r="KVL3" s="614"/>
      <c r="KVM3" s="614"/>
      <c r="KVN3" s="614"/>
      <c r="KVO3" s="614"/>
      <c r="KVP3" s="614"/>
      <c r="KVQ3" s="614"/>
      <c r="KVR3" s="614"/>
      <c r="KVS3" s="614"/>
      <c r="KVT3" s="614"/>
      <c r="KVU3" s="614"/>
      <c r="KVV3" s="614"/>
      <c r="KVW3" s="614"/>
      <c r="KVX3" s="614"/>
      <c r="KVY3" s="614"/>
      <c r="KVZ3" s="614"/>
      <c r="KWA3" s="614"/>
      <c r="KWB3" s="614"/>
      <c r="KWC3" s="614"/>
      <c r="KWD3" s="614"/>
      <c r="KWE3" s="614"/>
      <c r="KWF3" s="614"/>
      <c r="KWG3" s="614"/>
      <c r="KWH3" s="614"/>
      <c r="KWI3" s="614"/>
      <c r="KWJ3" s="614"/>
      <c r="KWK3" s="614"/>
      <c r="KWL3" s="614"/>
      <c r="KWM3" s="614"/>
      <c r="KWN3" s="614"/>
      <c r="KWO3" s="614"/>
      <c r="KWP3" s="614"/>
      <c r="KWQ3" s="614"/>
      <c r="KWR3" s="614"/>
      <c r="KWS3" s="614"/>
      <c r="KWT3" s="614"/>
      <c r="KWU3" s="614"/>
      <c r="KWV3" s="614"/>
      <c r="KWW3" s="614"/>
      <c r="KWX3" s="614"/>
      <c r="KWY3" s="614"/>
      <c r="KWZ3" s="614"/>
      <c r="KXA3" s="614"/>
      <c r="KXB3" s="614"/>
      <c r="KXC3" s="614"/>
      <c r="KXD3" s="614"/>
      <c r="KXE3" s="614"/>
      <c r="KXF3" s="614"/>
      <c r="KXG3" s="614"/>
      <c r="KXH3" s="614"/>
      <c r="KXI3" s="614"/>
      <c r="KXJ3" s="614"/>
      <c r="KXK3" s="614"/>
      <c r="KXL3" s="614"/>
      <c r="KXM3" s="614"/>
      <c r="KXN3" s="614"/>
      <c r="KXO3" s="614"/>
      <c r="KXP3" s="614"/>
      <c r="KXQ3" s="614"/>
      <c r="KXR3" s="614"/>
      <c r="KXS3" s="614"/>
      <c r="KXT3" s="614"/>
      <c r="KXU3" s="614"/>
      <c r="KXV3" s="614"/>
      <c r="KXW3" s="614"/>
      <c r="KXX3" s="614"/>
      <c r="KXY3" s="614"/>
      <c r="KXZ3" s="614"/>
      <c r="KYA3" s="614"/>
      <c r="KYB3" s="614"/>
      <c r="KYC3" s="614"/>
      <c r="KYD3" s="614"/>
      <c r="KYE3" s="614"/>
      <c r="KYF3" s="614"/>
      <c r="KYG3" s="614"/>
      <c r="KYH3" s="614"/>
      <c r="KYI3" s="614"/>
      <c r="KYJ3" s="614"/>
      <c r="KYK3" s="614"/>
      <c r="KYL3" s="614"/>
      <c r="KYM3" s="614"/>
      <c r="KYN3" s="614"/>
      <c r="KYO3" s="614"/>
      <c r="KYP3" s="614"/>
      <c r="KYQ3" s="614"/>
      <c r="KYR3" s="614"/>
      <c r="KYS3" s="614"/>
      <c r="KYT3" s="614"/>
      <c r="KYU3" s="614"/>
      <c r="KYV3" s="614"/>
      <c r="KYW3" s="614"/>
      <c r="KYX3" s="614"/>
      <c r="KYY3" s="614"/>
      <c r="KYZ3" s="614"/>
      <c r="KZA3" s="614"/>
      <c r="KZB3" s="614"/>
      <c r="KZC3" s="614"/>
      <c r="KZD3" s="614"/>
      <c r="KZE3" s="614"/>
      <c r="KZF3" s="614"/>
      <c r="KZG3" s="614"/>
      <c r="KZH3" s="614"/>
      <c r="KZI3" s="614"/>
      <c r="KZJ3" s="614"/>
      <c r="KZK3" s="614"/>
      <c r="KZL3" s="614"/>
      <c r="KZM3" s="614"/>
      <c r="KZN3" s="614"/>
      <c r="KZO3" s="614"/>
      <c r="KZP3" s="614"/>
      <c r="KZQ3" s="614"/>
      <c r="KZR3" s="614"/>
      <c r="KZS3" s="614"/>
      <c r="KZT3" s="614"/>
      <c r="KZU3" s="614"/>
      <c r="KZV3" s="614"/>
      <c r="KZW3" s="614"/>
      <c r="KZX3" s="614"/>
      <c r="KZY3" s="614"/>
      <c r="KZZ3" s="614"/>
      <c r="LAA3" s="614"/>
      <c r="LAB3" s="614"/>
      <c r="LAC3" s="614"/>
      <c r="LAD3" s="614"/>
      <c r="LAE3" s="614"/>
      <c r="LAF3" s="614"/>
      <c r="LAG3" s="614"/>
      <c r="LAH3" s="614"/>
      <c r="LAI3" s="614"/>
      <c r="LAJ3" s="614"/>
      <c r="LAK3" s="614"/>
      <c r="LAL3" s="614"/>
      <c r="LAM3" s="614"/>
      <c r="LAN3" s="614"/>
      <c r="LAO3" s="614"/>
      <c r="LAP3" s="614"/>
      <c r="LAQ3" s="614"/>
      <c r="LAR3" s="614"/>
      <c r="LAS3" s="614"/>
      <c r="LAT3" s="614"/>
      <c r="LAU3" s="614"/>
      <c r="LAV3" s="614"/>
      <c r="LAW3" s="614"/>
      <c r="LAX3" s="614"/>
      <c r="LAY3" s="614"/>
      <c r="LAZ3" s="614"/>
      <c r="LBA3" s="614"/>
      <c r="LBB3" s="614"/>
      <c r="LBC3" s="614"/>
      <c r="LBD3" s="614"/>
      <c r="LBE3" s="614"/>
      <c r="LBF3" s="614"/>
      <c r="LBG3" s="614"/>
      <c r="LBH3" s="614"/>
      <c r="LBI3" s="614"/>
      <c r="LBJ3" s="614"/>
      <c r="LBK3" s="614"/>
      <c r="LBL3" s="614"/>
      <c r="LBM3" s="614"/>
      <c r="LBN3" s="614"/>
      <c r="LBO3" s="614"/>
      <c r="LBP3" s="614"/>
      <c r="LBQ3" s="614"/>
      <c r="LBR3" s="614"/>
      <c r="LBS3" s="614"/>
      <c r="LBT3" s="614"/>
      <c r="LBU3" s="614"/>
      <c r="LBV3" s="614"/>
      <c r="LBW3" s="614"/>
      <c r="LBX3" s="614"/>
      <c r="LBY3" s="614"/>
      <c r="LBZ3" s="614"/>
      <c r="LCA3" s="614"/>
      <c r="LCB3" s="614"/>
      <c r="LCC3" s="614"/>
      <c r="LCD3" s="614"/>
      <c r="LCE3" s="614"/>
      <c r="LCF3" s="614"/>
      <c r="LCG3" s="614"/>
      <c r="LCH3" s="614"/>
      <c r="LCI3" s="614"/>
      <c r="LCJ3" s="614"/>
      <c r="LCK3" s="614"/>
      <c r="LCL3" s="614"/>
      <c r="LCM3" s="614"/>
      <c r="LCN3" s="614"/>
      <c r="LCO3" s="614"/>
      <c r="LCP3" s="614"/>
      <c r="LCQ3" s="614"/>
      <c r="LCR3" s="614"/>
      <c r="LCS3" s="614"/>
      <c r="LCT3" s="614"/>
      <c r="LCU3" s="614"/>
      <c r="LCV3" s="614"/>
      <c r="LCW3" s="614"/>
      <c r="LCX3" s="614"/>
      <c r="LCY3" s="614"/>
      <c r="LCZ3" s="614"/>
      <c r="LDA3" s="614"/>
      <c r="LDB3" s="614"/>
      <c r="LDC3" s="614"/>
      <c r="LDD3" s="614"/>
      <c r="LDE3" s="614"/>
      <c r="LDF3" s="614"/>
      <c r="LDG3" s="614"/>
      <c r="LDH3" s="614"/>
      <c r="LDI3" s="614"/>
      <c r="LDJ3" s="614"/>
      <c r="LDK3" s="614"/>
      <c r="LDL3" s="614"/>
      <c r="LDM3" s="614"/>
      <c r="LDN3" s="614"/>
      <c r="LDO3" s="614"/>
      <c r="LDP3" s="614"/>
      <c r="LDQ3" s="614"/>
      <c r="LDR3" s="614"/>
      <c r="LDS3" s="614"/>
      <c r="LDT3" s="614"/>
      <c r="LDU3" s="614"/>
      <c r="LDV3" s="614"/>
      <c r="LDW3" s="614"/>
      <c r="LDX3" s="614"/>
      <c r="LDY3" s="614"/>
      <c r="LDZ3" s="614"/>
      <c r="LEA3" s="614"/>
      <c r="LEB3" s="614"/>
      <c r="LEC3" s="614"/>
      <c r="LED3" s="614"/>
      <c r="LEE3" s="614"/>
      <c r="LEF3" s="614"/>
      <c r="LEG3" s="614"/>
      <c r="LEH3" s="614"/>
      <c r="LEI3" s="614"/>
      <c r="LEJ3" s="614"/>
      <c r="LEK3" s="614"/>
      <c r="LEL3" s="614"/>
      <c r="LEM3" s="614"/>
      <c r="LEN3" s="614"/>
      <c r="LEO3" s="614"/>
      <c r="LEP3" s="614"/>
      <c r="LEQ3" s="614"/>
      <c r="LER3" s="614"/>
      <c r="LES3" s="614"/>
      <c r="LET3" s="614"/>
      <c r="LEU3" s="614"/>
      <c r="LEV3" s="614"/>
      <c r="LEW3" s="614"/>
      <c r="LEX3" s="614"/>
      <c r="LEY3" s="614"/>
      <c r="LEZ3" s="614"/>
      <c r="LFA3" s="614"/>
      <c r="LFB3" s="614"/>
      <c r="LFC3" s="614"/>
      <c r="LFD3" s="614"/>
      <c r="LFE3" s="614"/>
      <c r="LFF3" s="614"/>
      <c r="LFG3" s="614"/>
      <c r="LFH3" s="614"/>
      <c r="LFI3" s="614"/>
      <c r="LFJ3" s="614"/>
      <c r="LFK3" s="614"/>
      <c r="LFL3" s="614"/>
      <c r="LFM3" s="614"/>
      <c r="LFN3" s="614"/>
      <c r="LFO3" s="614"/>
      <c r="LFP3" s="614"/>
      <c r="LFQ3" s="614"/>
      <c r="LFR3" s="614"/>
      <c r="LFS3" s="614"/>
      <c r="LFT3" s="614"/>
      <c r="LFU3" s="614"/>
      <c r="LFV3" s="614"/>
      <c r="LFW3" s="614"/>
      <c r="LFX3" s="614"/>
      <c r="LFY3" s="614"/>
      <c r="LFZ3" s="614"/>
      <c r="LGA3" s="614"/>
      <c r="LGB3" s="614"/>
      <c r="LGC3" s="614"/>
      <c r="LGD3" s="614"/>
      <c r="LGE3" s="614"/>
      <c r="LGF3" s="614"/>
      <c r="LGG3" s="614"/>
      <c r="LGH3" s="614"/>
      <c r="LGI3" s="614"/>
      <c r="LGJ3" s="614"/>
      <c r="LGK3" s="614"/>
      <c r="LGL3" s="614"/>
      <c r="LGM3" s="614"/>
      <c r="LGN3" s="614"/>
      <c r="LGO3" s="614"/>
      <c r="LGP3" s="614"/>
      <c r="LGQ3" s="614"/>
      <c r="LGR3" s="614"/>
      <c r="LGS3" s="614"/>
      <c r="LGT3" s="614"/>
      <c r="LGU3" s="614"/>
      <c r="LGV3" s="614"/>
      <c r="LGW3" s="614"/>
      <c r="LGX3" s="614"/>
      <c r="LGY3" s="614"/>
      <c r="LGZ3" s="614"/>
      <c r="LHA3" s="614"/>
      <c r="LHB3" s="614"/>
      <c r="LHC3" s="614"/>
      <c r="LHD3" s="614"/>
      <c r="LHE3" s="614"/>
      <c r="LHF3" s="614"/>
      <c r="LHG3" s="614"/>
      <c r="LHH3" s="614"/>
      <c r="LHI3" s="614"/>
      <c r="LHJ3" s="614"/>
      <c r="LHK3" s="614"/>
      <c r="LHL3" s="614"/>
      <c r="LHM3" s="614"/>
      <c r="LHN3" s="614"/>
      <c r="LHO3" s="614"/>
      <c r="LHP3" s="614"/>
      <c r="LHQ3" s="614"/>
      <c r="LHR3" s="614"/>
      <c r="LHS3" s="614"/>
      <c r="LHT3" s="614"/>
      <c r="LHU3" s="614"/>
      <c r="LHV3" s="614"/>
      <c r="LHW3" s="614"/>
      <c r="LHX3" s="614"/>
      <c r="LHY3" s="614"/>
      <c r="LHZ3" s="614"/>
      <c r="LIA3" s="614"/>
      <c r="LIB3" s="614"/>
      <c r="LIC3" s="614"/>
      <c r="LID3" s="614"/>
      <c r="LIE3" s="614"/>
      <c r="LIF3" s="614"/>
      <c r="LIG3" s="614"/>
      <c r="LIH3" s="614"/>
      <c r="LII3" s="614"/>
      <c r="LIJ3" s="614"/>
      <c r="LIK3" s="614"/>
      <c r="LIL3" s="614"/>
      <c r="LIM3" s="614"/>
      <c r="LIN3" s="614"/>
      <c r="LIO3" s="614"/>
      <c r="LIP3" s="614"/>
      <c r="LIQ3" s="614"/>
      <c r="LIR3" s="614"/>
      <c r="LIS3" s="614"/>
      <c r="LIT3" s="614"/>
      <c r="LIU3" s="614"/>
      <c r="LIV3" s="614"/>
      <c r="LIW3" s="614"/>
      <c r="LIX3" s="614"/>
      <c r="LIY3" s="614"/>
      <c r="LIZ3" s="614"/>
      <c r="LJA3" s="614"/>
      <c r="LJB3" s="614"/>
      <c r="LJC3" s="614"/>
      <c r="LJD3" s="614"/>
      <c r="LJE3" s="614"/>
      <c r="LJF3" s="614"/>
      <c r="LJG3" s="614"/>
      <c r="LJH3" s="614"/>
      <c r="LJI3" s="614"/>
      <c r="LJJ3" s="614"/>
      <c r="LJK3" s="614"/>
      <c r="LJL3" s="614"/>
      <c r="LJM3" s="614"/>
      <c r="LJN3" s="614"/>
      <c r="LJO3" s="614"/>
      <c r="LJP3" s="614"/>
      <c r="LJQ3" s="614"/>
      <c r="LJR3" s="614"/>
      <c r="LJS3" s="614"/>
      <c r="LJT3" s="614"/>
      <c r="LJU3" s="614"/>
      <c r="LJV3" s="614"/>
      <c r="LJW3" s="614"/>
      <c r="LJX3" s="614"/>
      <c r="LJY3" s="614"/>
      <c r="LJZ3" s="614"/>
      <c r="LKA3" s="614"/>
      <c r="LKB3" s="614"/>
      <c r="LKC3" s="614"/>
      <c r="LKD3" s="614"/>
      <c r="LKE3" s="614"/>
      <c r="LKF3" s="614"/>
      <c r="LKG3" s="614"/>
      <c r="LKH3" s="614"/>
      <c r="LKI3" s="614"/>
      <c r="LKJ3" s="614"/>
      <c r="LKK3" s="614"/>
      <c r="LKL3" s="614"/>
      <c r="LKM3" s="614"/>
      <c r="LKN3" s="614"/>
      <c r="LKO3" s="614"/>
      <c r="LKP3" s="614"/>
      <c r="LKQ3" s="614"/>
      <c r="LKR3" s="614"/>
      <c r="LKS3" s="614"/>
      <c r="LKT3" s="614"/>
      <c r="LKU3" s="614"/>
      <c r="LKV3" s="614"/>
      <c r="LKW3" s="614"/>
      <c r="LKX3" s="614"/>
      <c r="LKY3" s="614"/>
      <c r="LKZ3" s="614"/>
      <c r="LLA3" s="614"/>
      <c r="LLB3" s="614"/>
      <c r="LLC3" s="614"/>
      <c r="LLD3" s="614"/>
      <c r="LLE3" s="614"/>
      <c r="LLF3" s="614"/>
      <c r="LLG3" s="614"/>
      <c r="LLH3" s="614"/>
      <c r="LLI3" s="614"/>
      <c r="LLJ3" s="614"/>
      <c r="LLK3" s="614"/>
      <c r="LLL3" s="614"/>
      <c r="LLM3" s="614"/>
      <c r="LLN3" s="614"/>
      <c r="LLO3" s="614"/>
      <c r="LLP3" s="614"/>
      <c r="LLQ3" s="614"/>
      <c r="LLR3" s="614"/>
      <c r="LLS3" s="614"/>
      <c r="LLT3" s="614"/>
      <c r="LLU3" s="614"/>
      <c r="LLV3" s="614"/>
      <c r="LLW3" s="614"/>
      <c r="LLX3" s="614"/>
      <c r="LLY3" s="614"/>
      <c r="LLZ3" s="614"/>
      <c r="LMA3" s="614"/>
      <c r="LMB3" s="614"/>
      <c r="LMC3" s="614"/>
      <c r="LMD3" s="614"/>
      <c r="LME3" s="614"/>
      <c r="LMF3" s="614"/>
      <c r="LMG3" s="614"/>
      <c r="LMH3" s="614"/>
      <c r="LMI3" s="614"/>
      <c r="LMJ3" s="614"/>
      <c r="LMK3" s="614"/>
      <c r="LML3" s="614"/>
      <c r="LMM3" s="614"/>
      <c r="LMN3" s="614"/>
      <c r="LMO3" s="614"/>
      <c r="LMP3" s="614"/>
      <c r="LMQ3" s="614"/>
      <c r="LMR3" s="614"/>
      <c r="LMS3" s="614"/>
      <c r="LMT3" s="614"/>
      <c r="LMU3" s="614"/>
      <c r="LMV3" s="614"/>
      <c r="LMW3" s="614"/>
      <c r="LMX3" s="614"/>
      <c r="LMY3" s="614"/>
      <c r="LMZ3" s="614"/>
      <c r="LNA3" s="614"/>
      <c r="LNB3" s="614"/>
      <c r="LNC3" s="614"/>
      <c r="LND3" s="614"/>
      <c r="LNE3" s="614"/>
      <c r="LNF3" s="614"/>
      <c r="LNG3" s="614"/>
      <c r="LNH3" s="614"/>
      <c r="LNI3" s="614"/>
      <c r="LNJ3" s="614"/>
      <c r="LNK3" s="614"/>
      <c r="LNL3" s="614"/>
      <c r="LNM3" s="614"/>
      <c r="LNN3" s="614"/>
      <c r="LNO3" s="614"/>
      <c r="LNP3" s="614"/>
      <c r="LNQ3" s="614"/>
      <c r="LNR3" s="614"/>
      <c r="LNS3" s="614"/>
      <c r="LNT3" s="614"/>
      <c r="LNU3" s="614"/>
      <c r="LNV3" s="614"/>
      <c r="LNW3" s="614"/>
      <c r="LNX3" s="614"/>
      <c r="LNY3" s="614"/>
      <c r="LNZ3" s="614"/>
      <c r="LOA3" s="614"/>
      <c r="LOB3" s="614"/>
      <c r="LOC3" s="614"/>
      <c r="LOD3" s="614"/>
      <c r="LOE3" s="614"/>
      <c r="LOF3" s="614"/>
      <c r="LOG3" s="614"/>
      <c r="LOH3" s="614"/>
      <c r="LOI3" s="614"/>
      <c r="LOJ3" s="614"/>
      <c r="LOK3" s="614"/>
      <c r="LOL3" s="614"/>
      <c r="LOM3" s="614"/>
      <c r="LON3" s="614"/>
      <c r="LOO3" s="614"/>
      <c r="LOP3" s="614"/>
      <c r="LOQ3" s="614"/>
      <c r="LOR3" s="614"/>
      <c r="LOS3" s="614"/>
      <c r="LOT3" s="614"/>
      <c r="LOU3" s="614"/>
      <c r="LOV3" s="614"/>
      <c r="LOW3" s="614"/>
      <c r="LOX3" s="614"/>
      <c r="LOY3" s="614"/>
      <c r="LOZ3" s="614"/>
      <c r="LPA3" s="614"/>
      <c r="LPB3" s="614"/>
      <c r="LPC3" s="614"/>
      <c r="LPD3" s="614"/>
      <c r="LPE3" s="614"/>
      <c r="LPF3" s="614"/>
      <c r="LPG3" s="614"/>
      <c r="LPH3" s="614"/>
      <c r="LPI3" s="614"/>
      <c r="LPJ3" s="614"/>
      <c r="LPK3" s="614"/>
      <c r="LPL3" s="614"/>
      <c r="LPM3" s="614"/>
      <c r="LPN3" s="614"/>
      <c r="LPO3" s="614"/>
      <c r="LPP3" s="614"/>
      <c r="LPQ3" s="614"/>
      <c r="LPR3" s="614"/>
      <c r="LPS3" s="614"/>
      <c r="LPT3" s="614"/>
      <c r="LPU3" s="614"/>
      <c r="LPV3" s="614"/>
      <c r="LPW3" s="614"/>
      <c r="LPX3" s="614"/>
      <c r="LPY3" s="614"/>
      <c r="LPZ3" s="614"/>
      <c r="LQA3" s="614"/>
      <c r="LQB3" s="614"/>
      <c r="LQC3" s="614"/>
      <c r="LQD3" s="614"/>
      <c r="LQE3" s="614"/>
      <c r="LQF3" s="614"/>
      <c r="LQG3" s="614"/>
      <c r="LQH3" s="614"/>
      <c r="LQI3" s="614"/>
      <c r="LQJ3" s="614"/>
      <c r="LQK3" s="614"/>
      <c r="LQL3" s="614"/>
      <c r="LQM3" s="614"/>
      <c r="LQN3" s="614"/>
      <c r="LQO3" s="614"/>
      <c r="LQP3" s="614"/>
      <c r="LQQ3" s="614"/>
      <c r="LQR3" s="614"/>
      <c r="LQS3" s="614"/>
      <c r="LQT3" s="614"/>
      <c r="LQU3" s="614"/>
      <c r="LQV3" s="614"/>
      <c r="LQW3" s="614"/>
      <c r="LQX3" s="614"/>
      <c r="LQY3" s="614"/>
      <c r="LQZ3" s="614"/>
      <c r="LRA3" s="614"/>
      <c r="LRB3" s="614"/>
      <c r="LRC3" s="614"/>
      <c r="LRD3" s="614"/>
      <c r="LRE3" s="614"/>
      <c r="LRF3" s="614"/>
      <c r="LRG3" s="614"/>
      <c r="LRH3" s="614"/>
      <c r="LRI3" s="614"/>
      <c r="LRJ3" s="614"/>
      <c r="LRK3" s="614"/>
      <c r="LRL3" s="614"/>
      <c r="LRM3" s="614"/>
      <c r="LRN3" s="614"/>
      <c r="LRO3" s="614"/>
      <c r="LRP3" s="614"/>
      <c r="LRQ3" s="614"/>
      <c r="LRR3" s="614"/>
      <c r="LRS3" s="614"/>
      <c r="LRT3" s="614"/>
      <c r="LRU3" s="614"/>
      <c r="LRV3" s="614"/>
      <c r="LRW3" s="614"/>
      <c r="LRX3" s="614"/>
      <c r="LRY3" s="614"/>
      <c r="LRZ3" s="614"/>
      <c r="LSA3" s="614"/>
      <c r="LSB3" s="614"/>
      <c r="LSC3" s="614"/>
      <c r="LSD3" s="614"/>
      <c r="LSE3" s="614"/>
      <c r="LSF3" s="614"/>
      <c r="LSG3" s="614"/>
      <c r="LSH3" s="614"/>
      <c r="LSI3" s="614"/>
      <c r="LSJ3" s="614"/>
      <c r="LSK3" s="614"/>
      <c r="LSL3" s="614"/>
      <c r="LSM3" s="614"/>
      <c r="LSN3" s="614"/>
      <c r="LSO3" s="614"/>
      <c r="LSP3" s="614"/>
      <c r="LSQ3" s="614"/>
      <c r="LSR3" s="614"/>
      <c r="LSS3" s="614"/>
      <c r="LST3" s="614"/>
      <c r="LSU3" s="614"/>
      <c r="LSV3" s="614"/>
      <c r="LSW3" s="614"/>
      <c r="LSX3" s="614"/>
      <c r="LSY3" s="614"/>
      <c r="LSZ3" s="614"/>
      <c r="LTA3" s="614"/>
      <c r="LTB3" s="614"/>
      <c r="LTC3" s="614"/>
      <c r="LTD3" s="614"/>
      <c r="LTE3" s="614"/>
      <c r="LTF3" s="614"/>
      <c r="LTG3" s="614"/>
      <c r="LTH3" s="614"/>
      <c r="LTI3" s="614"/>
      <c r="LTJ3" s="614"/>
      <c r="LTK3" s="614"/>
      <c r="LTL3" s="614"/>
      <c r="LTM3" s="614"/>
      <c r="LTN3" s="614"/>
      <c r="LTO3" s="614"/>
      <c r="LTP3" s="614"/>
      <c r="LTQ3" s="614"/>
      <c r="LTR3" s="614"/>
      <c r="LTS3" s="614"/>
      <c r="LTT3" s="614"/>
      <c r="LTU3" s="614"/>
      <c r="LTV3" s="614"/>
      <c r="LTW3" s="614"/>
      <c r="LTX3" s="614"/>
      <c r="LTY3" s="614"/>
      <c r="LTZ3" s="614"/>
      <c r="LUA3" s="614"/>
      <c r="LUB3" s="614"/>
      <c r="LUC3" s="614"/>
      <c r="LUD3" s="614"/>
      <c r="LUE3" s="614"/>
      <c r="LUF3" s="614"/>
      <c r="LUG3" s="614"/>
      <c r="LUH3" s="614"/>
      <c r="LUI3" s="614"/>
      <c r="LUJ3" s="614"/>
      <c r="LUK3" s="614"/>
      <c r="LUL3" s="614"/>
      <c r="LUM3" s="614"/>
      <c r="LUN3" s="614"/>
      <c r="LUO3" s="614"/>
      <c r="LUP3" s="614"/>
      <c r="LUQ3" s="614"/>
      <c r="LUR3" s="614"/>
      <c r="LUS3" s="614"/>
      <c r="LUT3" s="614"/>
      <c r="LUU3" s="614"/>
      <c r="LUV3" s="614"/>
      <c r="LUW3" s="614"/>
      <c r="LUX3" s="614"/>
      <c r="LUY3" s="614"/>
      <c r="LUZ3" s="614"/>
      <c r="LVA3" s="614"/>
      <c r="LVB3" s="614"/>
      <c r="LVC3" s="614"/>
      <c r="LVD3" s="614"/>
      <c r="LVE3" s="614"/>
      <c r="LVF3" s="614"/>
      <c r="LVG3" s="614"/>
      <c r="LVH3" s="614"/>
      <c r="LVI3" s="614"/>
      <c r="LVJ3" s="614"/>
      <c r="LVK3" s="614"/>
      <c r="LVL3" s="614"/>
      <c r="LVM3" s="614"/>
      <c r="LVN3" s="614"/>
      <c r="LVO3" s="614"/>
      <c r="LVP3" s="614"/>
      <c r="LVQ3" s="614"/>
      <c r="LVR3" s="614"/>
      <c r="LVS3" s="614"/>
      <c r="LVT3" s="614"/>
      <c r="LVU3" s="614"/>
      <c r="LVV3" s="614"/>
      <c r="LVW3" s="614"/>
      <c r="LVX3" s="614"/>
      <c r="LVY3" s="614"/>
      <c r="LVZ3" s="614"/>
      <c r="LWA3" s="614"/>
      <c r="LWB3" s="614"/>
      <c r="LWC3" s="614"/>
      <c r="LWD3" s="614"/>
      <c r="LWE3" s="614"/>
      <c r="LWF3" s="614"/>
      <c r="LWG3" s="614"/>
      <c r="LWH3" s="614"/>
      <c r="LWI3" s="614"/>
      <c r="LWJ3" s="614"/>
      <c r="LWK3" s="614"/>
      <c r="LWL3" s="614"/>
      <c r="LWM3" s="614"/>
      <c r="LWN3" s="614"/>
      <c r="LWO3" s="614"/>
      <c r="LWP3" s="614"/>
      <c r="LWQ3" s="614"/>
      <c r="LWR3" s="614"/>
      <c r="LWS3" s="614"/>
      <c r="LWT3" s="614"/>
      <c r="LWU3" s="614"/>
      <c r="LWV3" s="614"/>
      <c r="LWW3" s="614"/>
      <c r="LWX3" s="614"/>
      <c r="LWY3" s="614"/>
      <c r="LWZ3" s="614"/>
      <c r="LXA3" s="614"/>
      <c r="LXB3" s="614"/>
      <c r="LXC3" s="614"/>
      <c r="LXD3" s="614"/>
      <c r="LXE3" s="614"/>
      <c r="LXF3" s="614"/>
      <c r="LXG3" s="614"/>
      <c r="LXH3" s="614"/>
      <c r="LXI3" s="614"/>
      <c r="LXJ3" s="614"/>
      <c r="LXK3" s="614"/>
      <c r="LXL3" s="614"/>
      <c r="LXM3" s="614"/>
      <c r="LXN3" s="614"/>
      <c r="LXO3" s="614"/>
      <c r="LXP3" s="614"/>
      <c r="LXQ3" s="614"/>
      <c r="LXR3" s="614"/>
      <c r="LXS3" s="614"/>
      <c r="LXT3" s="614"/>
      <c r="LXU3" s="614"/>
      <c r="LXV3" s="614"/>
      <c r="LXW3" s="614"/>
      <c r="LXX3" s="614"/>
      <c r="LXY3" s="614"/>
      <c r="LXZ3" s="614"/>
      <c r="LYA3" s="614"/>
      <c r="LYB3" s="614"/>
      <c r="LYC3" s="614"/>
      <c r="LYD3" s="614"/>
      <c r="LYE3" s="614"/>
      <c r="LYF3" s="614"/>
      <c r="LYG3" s="614"/>
      <c r="LYH3" s="614"/>
      <c r="LYI3" s="614"/>
      <c r="LYJ3" s="614"/>
      <c r="LYK3" s="614"/>
      <c r="LYL3" s="614"/>
      <c r="LYM3" s="614"/>
      <c r="LYN3" s="614"/>
      <c r="LYO3" s="614"/>
      <c r="LYP3" s="614"/>
      <c r="LYQ3" s="614"/>
      <c r="LYR3" s="614"/>
      <c r="LYS3" s="614"/>
      <c r="LYT3" s="614"/>
      <c r="LYU3" s="614"/>
      <c r="LYV3" s="614"/>
      <c r="LYW3" s="614"/>
      <c r="LYX3" s="614"/>
      <c r="LYY3" s="614"/>
      <c r="LYZ3" s="614"/>
      <c r="LZA3" s="614"/>
      <c r="LZB3" s="614"/>
      <c r="LZC3" s="614"/>
      <c r="LZD3" s="614"/>
      <c r="LZE3" s="614"/>
      <c r="LZF3" s="614"/>
      <c r="LZG3" s="614"/>
      <c r="LZH3" s="614"/>
      <c r="LZI3" s="614"/>
      <c r="LZJ3" s="614"/>
      <c r="LZK3" s="614"/>
      <c r="LZL3" s="614"/>
      <c r="LZM3" s="614"/>
      <c r="LZN3" s="614"/>
      <c r="LZO3" s="614"/>
      <c r="LZP3" s="614"/>
      <c r="LZQ3" s="614"/>
      <c r="LZR3" s="614"/>
      <c r="LZS3" s="614"/>
      <c r="LZT3" s="614"/>
      <c r="LZU3" s="614"/>
      <c r="LZV3" s="614"/>
      <c r="LZW3" s="614"/>
      <c r="LZX3" s="614"/>
      <c r="LZY3" s="614"/>
      <c r="LZZ3" s="614"/>
      <c r="MAA3" s="614"/>
      <c r="MAB3" s="614"/>
      <c r="MAC3" s="614"/>
      <c r="MAD3" s="614"/>
      <c r="MAE3" s="614"/>
      <c r="MAF3" s="614"/>
      <c r="MAG3" s="614"/>
      <c r="MAH3" s="614"/>
      <c r="MAI3" s="614"/>
      <c r="MAJ3" s="614"/>
      <c r="MAK3" s="614"/>
      <c r="MAL3" s="614"/>
      <c r="MAM3" s="614"/>
      <c r="MAN3" s="614"/>
      <c r="MAO3" s="614"/>
      <c r="MAP3" s="614"/>
      <c r="MAQ3" s="614"/>
      <c r="MAR3" s="614"/>
      <c r="MAS3" s="614"/>
      <c r="MAT3" s="614"/>
      <c r="MAU3" s="614"/>
      <c r="MAV3" s="614"/>
      <c r="MAW3" s="614"/>
      <c r="MAX3" s="614"/>
      <c r="MAY3" s="614"/>
      <c r="MAZ3" s="614"/>
      <c r="MBA3" s="614"/>
      <c r="MBB3" s="614"/>
      <c r="MBC3" s="614"/>
      <c r="MBD3" s="614"/>
      <c r="MBE3" s="614"/>
      <c r="MBF3" s="614"/>
      <c r="MBG3" s="614"/>
      <c r="MBH3" s="614"/>
      <c r="MBI3" s="614"/>
      <c r="MBJ3" s="614"/>
      <c r="MBK3" s="614"/>
      <c r="MBL3" s="614"/>
      <c r="MBM3" s="614"/>
      <c r="MBN3" s="614"/>
      <c r="MBO3" s="614"/>
      <c r="MBP3" s="614"/>
      <c r="MBQ3" s="614"/>
      <c r="MBR3" s="614"/>
      <c r="MBS3" s="614"/>
      <c r="MBT3" s="614"/>
      <c r="MBU3" s="614"/>
      <c r="MBV3" s="614"/>
      <c r="MBW3" s="614"/>
      <c r="MBX3" s="614"/>
      <c r="MBY3" s="614"/>
      <c r="MBZ3" s="614"/>
      <c r="MCA3" s="614"/>
      <c r="MCB3" s="614"/>
      <c r="MCC3" s="614"/>
      <c r="MCD3" s="614"/>
      <c r="MCE3" s="614"/>
      <c r="MCF3" s="614"/>
      <c r="MCG3" s="614"/>
      <c r="MCH3" s="614"/>
      <c r="MCI3" s="614"/>
      <c r="MCJ3" s="614"/>
      <c r="MCK3" s="614"/>
      <c r="MCL3" s="614"/>
      <c r="MCM3" s="614"/>
      <c r="MCN3" s="614"/>
      <c r="MCO3" s="614"/>
      <c r="MCP3" s="614"/>
      <c r="MCQ3" s="614"/>
      <c r="MCR3" s="614"/>
      <c r="MCS3" s="614"/>
      <c r="MCT3" s="614"/>
      <c r="MCU3" s="614"/>
      <c r="MCV3" s="614"/>
      <c r="MCW3" s="614"/>
      <c r="MCX3" s="614"/>
      <c r="MCY3" s="614"/>
      <c r="MCZ3" s="614"/>
      <c r="MDA3" s="614"/>
      <c r="MDB3" s="614"/>
      <c r="MDC3" s="614"/>
      <c r="MDD3" s="614"/>
      <c r="MDE3" s="614"/>
      <c r="MDF3" s="614"/>
      <c r="MDG3" s="614"/>
      <c r="MDH3" s="614"/>
      <c r="MDI3" s="614"/>
      <c r="MDJ3" s="614"/>
      <c r="MDK3" s="614"/>
      <c r="MDL3" s="614"/>
      <c r="MDM3" s="614"/>
      <c r="MDN3" s="614"/>
      <c r="MDO3" s="614"/>
      <c r="MDP3" s="614"/>
      <c r="MDQ3" s="614"/>
      <c r="MDR3" s="614"/>
      <c r="MDS3" s="614"/>
      <c r="MDT3" s="614"/>
      <c r="MDU3" s="614"/>
      <c r="MDV3" s="614"/>
      <c r="MDW3" s="614"/>
      <c r="MDX3" s="614"/>
      <c r="MDY3" s="614"/>
      <c r="MDZ3" s="614"/>
      <c r="MEA3" s="614"/>
      <c r="MEB3" s="614"/>
      <c r="MEC3" s="614"/>
      <c r="MED3" s="614"/>
      <c r="MEE3" s="614"/>
      <c r="MEF3" s="614"/>
      <c r="MEG3" s="614"/>
      <c r="MEH3" s="614"/>
      <c r="MEI3" s="614"/>
      <c r="MEJ3" s="614"/>
      <c r="MEK3" s="614"/>
      <c r="MEL3" s="614"/>
      <c r="MEM3" s="614"/>
      <c r="MEN3" s="614"/>
      <c r="MEO3" s="614"/>
      <c r="MEP3" s="614"/>
      <c r="MEQ3" s="614"/>
      <c r="MER3" s="614"/>
      <c r="MES3" s="614"/>
      <c r="MET3" s="614"/>
      <c r="MEU3" s="614"/>
      <c r="MEV3" s="614"/>
      <c r="MEW3" s="614"/>
      <c r="MEX3" s="614"/>
      <c r="MEY3" s="614"/>
      <c r="MEZ3" s="614"/>
      <c r="MFA3" s="614"/>
      <c r="MFB3" s="614"/>
      <c r="MFC3" s="614"/>
      <c r="MFD3" s="614"/>
      <c r="MFE3" s="614"/>
      <c r="MFF3" s="614"/>
      <c r="MFG3" s="614"/>
      <c r="MFH3" s="614"/>
      <c r="MFI3" s="614"/>
      <c r="MFJ3" s="614"/>
      <c r="MFK3" s="614"/>
      <c r="MFL3" s="614"/>
      <c r="MFM3" s="614"/>
      <c r="MFN3" s="614"/>
      <c r="MFO3" s="614"/>
      <c r="MFP3" s="614"/>
      <c r="MFQ3" s="614"/>
      <c r="MFR3" s="614"/>
      <c r="MFS3" s="614"/>
      <c r="MFT3" s="614"/>
      <c r="MFU3" s="614"/>
      <c r="MFV3" s="614"/>
      <c r="MFW3" s="614"/>
      <c r="MFX3" s="614"/>
      <c r="MFY3" s="614"/>
      <c r="MFZ3" s="614"/>
      <c r="MGA3" s="614"/>
      <c r="MGB3" s="614"/>
      <c r="MGC3" s="614"/>
      <c r="MGD3" s="614"/>
      <c r="MGE3" s="614"/>
      <c r="MGF3" s="614"/>
      <c r="MGG3" s="614"/>
      <c r="MGH3" s="614"/>
      <c r="MGI3" s="614"/>
      <c r="MGJ3" s="614"/>
      <c r="MGK3" s="614"/>
      <c r="MGL3" s="614"/>
      <c r="MGM3" s="614"/>
      <c r="MGN3" s="614"/>
      <c r="MGO3" s="614"/>
      <c r="MGP3" s="614"/>
      <c r="MGQ3" s="614"/>
      <c r="MGR3" s="614"/>
      <c r="MGS3" s="614"/>
      <c r="MGT3" s="614"/>
      <c r="MGU3" s="614"/>
      <c r="MGV3" s="614"/>
      <c r="MGW3" s="614"/>
      <c r="MGX3" s="614"/>
      <c r="MGY3" s="614"/>
      <c r="MGZ3" s="614"/>
      <c r="MHA3" s="614"/>
      <c r="MHB3" s="614"/>
      <c r="MHC3" s="614"/>
      <c r="MHD3" s="614"/>
      <c r="MHE3" s="614"/>
      <c r="MHF3" s="614"/>
      <c r="MHG3" s="614"/>
      <c r="MHH3" s="614"/>
      <c r="MHI3" s="614"/>
      <c r="MHJ3" s="614"/>
      <c r="MHK3" s="614"/>
      <c r="MHL3" s="614"/>
      <c r="MHM3" s="614"/>
      <c r="MHN3" s="614"/>
      <c r="MHO3" s="614"/>
      <c r="MHP3" s="614"/>
      <c r="MHQ3" s="614"/>
      <c r="MHR3" s="614"/>
      <c r="MHS3" s="614"/>
      <c r="MHT3" s="614"/>
      <c r="MHU3" s="614"/>
      <c r="MHV3" s="614"/>
      <c r="MHW3" s="614"/>
      <c r="MHX3" s="614"/>
      <c r="MHY3" s="614"/>
      <c r="MHZ3" s="614"/>
      <c r="MIA3" s="614"/>
      <c r="MIB3" s="614"/>
      <c r="MIC3" s="614"/>
      <c r="MID3" s="614"/>
      <c r="MIE3" s="614"/>
      <c r="MIF3" s="614"/>
      <c r="MIG3" s="614"/>
      <c r="MIH3" s="614"/>
      <c r="MII3" s="614"/>
      <c r="MIJ3" s="614"/>
      <c r="MIK3" s="614"/>
      <c r="MIL3" s="614"/>
      <c r="MIM3" s="614"/>
      <c r="MIN3" s="614"/>
      <c r="MIO3" s="614"/>
      <c r="MIP3" s="614"/>
      <c r="MIQ3" s="614"/>
      <c r="MIR3" s="614"/>
      <c r="MIS3" s="614"/>
      <c r="MIT3" s="614"/>
      <c r="MIU3" s="614"/>
      <c r="MIV3" s="614"/>
      <c r="MIW3" s="614"/>
      <c r="MIX3" s="614"/>
      <c r="MIY3" s="614"/>
      <c r="MIZ3" s="614"/>
      <c r="MJA3" s="614"/>
      <c r="MJB3" s="614"/>
      <c r="MJC3" s="614"/>
      <c r="MJD3" s="614"/>
      <c r="MJE3" s="614"/>
      <c r="MJF3" s="614"/>
      <c r="MJG3" s="614"/>
      <c r="MJH3" s="614"/>
      <c r="MJI3" s="614"/>
      <c r="MJJ3" s="614"/>
      <c r="MJK3" s="614"/>
      <c r="MJL3" s="614"/>
      <c r="MJM3" s="614"/>
      <c r="MJN3" s="614"/>
      <c r="MJO3" s="614"/>
      <c r="MJP3" s="614"/>
      <c r="MJQ3" s="614"/>
      <c r="MJR3" s="614"/>
      <c r="MJS3" s="614"/>
      <c r="MJT3" s="614"/>
      <c r="MJU3" s="614"/>
      <c r="MJV3" s="614"/>
      <c r="MJW3" s="614"/>
      <c r="MJX3" s="614"/>
      <c r="MJY3" s="614"/>
      <c r="MJZ3" s="614"/>
      <c r="MKA3" s="614"/>
      <c r="MKB3" s="614"/>
      <c r="MKC3" s="614"/>
      <c r="MKD3" s="614"/>
      <c r="MKE3" s="614"/>
      <c r="MKF3" s="614"/>
      <c r="MKG3" s="614"/>
      <c r="MKH3" s="614"/>
      <c r="MKI3" s="614"/>
      <c r="MKJ3" s="614"/>
      <c r="MKK3" s="614"/>
      <c r="MKL3" s="614"/>
      <c r="MKM3" s="614"/>
      <c r="MKN3" s="614"/>
      <c r="MKO3" s="614"/>
      <c r="MKP3" s="614"/>
      <c r="MKQ3" s="614"/>
      <c r="MKR3" s="614"/>
      <c r="MKS3" s="614"/>
      <c r="MKT3" s="614"/>
      <c r="MKU3" s="614"/>
      <c r="MKV3" s="614"/>
      <c r="MKW3" s="614"/>
      <c r="MKX3" s="614"/>
      <c r="MKY3" s="614"/>
      <c r="MKZ3" s="614"/>
      <c r="MLA3" s="614"/>
      <c r="MLB3" s="614"/>
      <c r="MLC3" s="614"/>
      <c r="MLD3" s="614"/>
      <c r="MLE3" s="614"/>
      <c r="MLF3" s="614"/>
      <c r="MLG3" s="614"/>
      <c r="MLH3" s="614"/>
      <c r="MLI3" s="614"/>
      <c r="MLJ3" s="614"/>
      <c r="MLK3" s="614"/>
      <c r="MLL3" s="614"/>
      <c r="MLM3" s="614"/>
      <c r="MLN3" s="614"/>
      <c r="MLO3" s="614"/>
      <c r="MLP3" s="614"/>
      <c r="MLQ3" s="614"/>
      <c r="MLR3" s="614"/>
      <c r="MLS3" s="614"/>
      <c r="MLT3" s="614"/>
      <c r="MLU3" s="614"/>
      <c r="MLV3" s="614"/>
      <c r="MLW3" s="614"/>
      <c r="MLX3" s="614"/>
      <c r="MLY3" s="614"/>
      <c r="MLZ3" s="614"/>
      <c r="MMA3" s="614"/>
      <c r="MMB3" s="614"/>
      <c r="MMC3" s="614"/>
      <c r="MMD3" s="614"/>
      <c r="MME3" s="614"/>
      <c r="MMF3" s="614"/>
      <c r="MMG3" s="614"/>
      <c r="MMH3" s="614"/>
      <c r="MMI3" s="614"/>
      <c r="MMJ3" s="614"/>
      <c r="MMK3" s="614"/>
      <c r="MML3" s="614"/>
      <c r="MMM3" s="614"/>
      <c r="MMN3" s="614"/>
      <c r="MMO3" s="614"/>
      <c r="MMP3" s="614"/>
      <c r="MMQ3" s="614"/>
      <c r="MMR3" s="614"/>
      <c r="MMS3" s="614"/>
      <c r="MMT3" s="614"/>
      <c r="MMU3" s="614"/>
      <c r="MMV3" s="614"/>
      <c r="MMW3" s="614"/>
      <c r="MMX3" s="614"/>
      <c r="MMY3" s="614"/>
      <c r="MMZ3" s="614"/>
      <c r="MNA3" s="614"/>
      <c r="MNB3" s="614"/>
      <c r="MNC3" s="614"/>
      <c r="MND3" s="614"/>
      <c r="MNE3" s="614"/>
      <c r="MNF3" s="614"/>
      <c r="MNG3" s="614"/>
      <c r="MNH3" s="614"/>
      <c r="MNI3" s="614"/>
      <c r="MNJ3" s="614"/>
      <c r="MNK3" s="614"/>
      <c r="MNL3" s="614"/>
      <c r="MNM3" s="614"/>
      <c r="MNN3" s="614"/>
      <c r="MNO3" s="614"/>
      <c r="MNP3" s="614"/>
      <c r="MNQ3" s="614"/>
      <c r="MNR3" s="614"/>
      <c r="MNS3" s="614"/>
      <c r="MNT3" s="614"/>
      <c r="MNU3" s="614"/>
      <c r="MNV3" s="614"/>
      <c r="MNW3" s="614"/>
      <c r="MNX3" s="614"/>
      <c r="MNY3" s="614"/>
      <c r="MNZ3" s="614"/>
      <c r="MOA3" s="614"/>
      <c r="MOB3" s="614"/>
      <c r="MOC3" s="614"/>
      <c r="MOD3" s="614"/>
      <c r="MOE3" s="614"/>
      <c r="MOF3" s="614"/>
      <c r="MOG3" s="614"/>
      <c r="MOH3" s="614"/>
      <c r="MOI3" s="614"/>
      <c r="MOJ3" s="614"/>
      <c r="MOK3" s="614"/>
      <c r="MOL3" s="614"/>
      <c r="MOM3" s="614"/>
      <c r="MON3" s="614"/>
      <c r="MOO3" s="614"/>
      <c r="MOP3" s="614"/>
      <c r="MOQ3" s="614"/>
      <c r="MOR3" s="614"/>
      <c r="MOS3" s="614"/>
      <c r="MOT3" s="614"/>
      <c r="MOU3" s="614"/>
      <c r="MOV3" s="614"/>
      <c r="MOW3" s="614"/>
      <c r="MOX3" s="614"/>
      <c r="MOY3" s="614"/>
      <c r="MOZ3" s="614"/>
      <c r="MPA3" s="614"/>
      <c r="MPB3" s="614"/>
      <c r="MPC3" s="614"/>
      <c r="MPD3" s="614"/>
      <c r="MPE3" s="614"/>
      <c r="MPF3" s="614"/>
      <c r="MPG3" s="614"/>
      <c r="MPH3" s="614"/>
      <c r="MPI3" s="614"/>
      <c r="MPJ3" s="614"/>
      <c r="MPK3" s="614"/>
      <c r="MPL3" s="614"/>
      <c r="MPM3" s="614"/>
      <c r="MPN3" s="614"/>
      <c r="MPO3" s="614"/>
      <c r="MPP3" s="614"/>
      <c r="MPQ3" s="614"/>
      <c r="MPR3" s="614"/>
      <c r="MPS3" s="614"/>
      <c r="MPT3" s="614"/>
      <c r="MPU3" s="614"/>
      <c r="MPV3" s="614"/>
      <c r="MPW3" s="614"/>
      <c r="MPX3" s="614"/>
      <c r="MPY3" s="614"/>
      <c r="MPZ3" s="614"/>
      <c r="MQA3" s="614"/>
      <c r="MQB3" s="614"/>
      <c r="MQC3" s="614"/>
      <c r="MQD3" s="614"/>
      <c r="MQE3" s="614"/>
      <c r="MQF3" s="614"/>
      <c r="MQG3" s="614"/>
      <c r="MQH3" s="614"/>
      <c r="MQI3" s="614"/>
      <c r="MQJ3" s="614"/>
      <c r="MQK3" s="614"/>
      <c r="MQL3" s="614"/>
      <c r="MQM3" s="614"/>
      <c r="MQN3" s="614"/>
      <c r="MQO3" s="614"/>
      <c r="MQP3" s="614"/>
      <c r="MQQ3" s="614"/>
      <c r="MQR3" s="614"/>
      <c r="MQS3" s="614"/>
      <c r="MQT3" s="614"/>
      <c r="MQU3" s="614"/>
      <c r="MQV3" s="614"/>
      <c r="MQW3" s="614"/>
      <c r="MQX3" s="614"/>
      <c r="MQY3" s="614"/>
      <c r="MQZ3" s="614"/>
      <c r="MRA3" s="614"/>
      <c r="MRB3" s="614"/>
      <c r="MRC3" s="614"/>
      <c r="MRD3" s="614"/>
      <c r="MRE3" s="614"/>
      <c r="MRF3" s="614"/>
      <c r="MRG3" s="614"/>
      <c r="MRH3" s="614"/>
      <c r="MRI3" s="614"/>
      <c r="MRJ3" s="614"/>
      <c r="MRK3" s="614"/>
      <c r="MRL3" s="614"/>
      <c r="MRM3" s="614"/>
      <c r="MRN3" s="614"/>
      <c r="MRO3" s="614"/>
      <c r="MRP3" s="614"/>
      <c r="MRQ3" s="614"/>
      <c r="MRR3" s="614"/>
      <c r="MRS3" s="614"/>
      <c r="MRT3" s="614"/>
      <c r="MRU3" s="614"/>
      <c r="MRV3" s="614"/>
      <c r="MRW3" s="614"/>
      <c r="MRX3" s="614"/>
      <c r="MRY3" s="614"/>
      <c r="MRZ3" s="614"/>
      <c r="MSA3" s="614"/>
      <c r="MSB3" s="614"/>
      <c r="MSC3" s="614"/>
      <c r="MSD3" s="614"/>
      <c r="MSE3" s="614"/>
      <c r="MSF3" s="614"/>
      <c r="MSG3" s="614"/>
      <c r="MSH3" s="614"/>
      <c r="MSI3" s="614"/>
      <c r="MSJ3" s="614"/>
      <c r="MSK3" s="614"/>
      <c r="MSL3" s="614"/>
      <c r="MSM3" s="614"/>
      <c r="MSN3" s="614"/>
      <c r="MSO3" s="614"/>
      <c r="MSP3" s="614"/>
      <c r="MSQ3" s="614"/>
      <c r="MSR3" s="614"/>
      <c r="MSS3" s="614"/>
      <c r="MST3" s="614"/>
      <c r="MSU3" s="614"/>
      <c r="MSV3" s="614"/>
      <c r="MSW3" s="614"/>
      <c r="MSX3" s="614"/>
      <c r="MSY3" s="614"/>
      <c r="MSZ3" s="614"/>
      <c r="MTA3" s="614"/>
      <c r="MTB3" s="614"/>
      <c r="MTC3" s="614"/>
      <c r="MTD3" s="614"/>
      <c r="MTE3" s="614"/>
      <c r="MTF3" s="614"/>
      <c r="MTG3" s="614"/>
      <c r="MTH3" s="614"/>
      <c r="MTI3" s="614"/>
      <c r="MTJ3" s="614"/>
      <c r="MTK3" s="614"/>
      <c r="MTL3" s="614"/>
      <c r="MTM3" s="614"/>
      <c r="MTN3" s="614"/>
      <c r="MTO3" s="614"/>
      <c r="MTP3" s="614"/>
      <c r="MTQ3" s="614"/>
      <c r="MTR3" s="614"/>
      <c r="MTS3" s="614"/>
      <c r="MTT3" s="614"/>
      <c r="MTU3" s="614"/>
      <c r="MTV3" s="614"/>
      <c r="MTW3" s="614"/>
      <c r="MTX3" s="614"/>
      <c r="MTY3" s="614"/>
      <c r="MTZ3" s="614"/>
      <c r="MUA3" s="614"/>
      <c r="MUB3" s="614"/>
      <c r="MUC3" s="614"/>
      <c r="MUD3" s="614"/>
      <c r="MUE3" s="614"/>
      <c r="MUF3" s="614"/>
      <c r="MUG3" s="614"/>
      <c r="MUH3" s="614"/>
      <c r="MUI3" s="614"/>
      <c r="MUJ3" s="614"/>
      <c r="MUK3" s="614"/>
      <c r="MUL3" s="614"/>
      <c r="MUM3" s="614"/>
      <c r="MUN3" s="614"/>
      <c r="MUO3" s="614"/>
      <c r="MUP3" s="614"/>
      <c r="MUQ3" s="614"/>
      <c r="MUR3" s="614"/>
      <c r="MUS3" s="614"/>
      <c r="MUT3" s="614"/>
      <c r="MUU3" s="614"/>
      <c r="MUV3" s="614"/>
      <c r="MUW3" s="614"/>
      <c r="MUX3" s="614"/>
      <c r="MUY3" s="614"/>
      <c r="MUZ3" s="614"/>
      <c r="MVA3" s="614"/>
      <c r="MVB3" s="614"/>
      <c r="MVC3" s="614"/>
      <c r="MVD3" s="614"/>
      <c r="MVE3" s="614"/>
      <c r="MVF3" s="614"/>
      <c r="MVG3" s="614"/>
      <c r="MVH3" s="614"/>
      <c r="MVI3" s="614"/>
      <c r="MVJ3" s="614"/>
      <c r="MVK3" s="614"/>
      <c r="MVL3" s="614"/>
      <c r="MVM3" s="614"/>
      <c r="MVN3" s="614"/>
      <c r="MVO3" s="614"/>
      <c r="MVP3" s="614"/>
      <c r="MVQ3" s="614"/>
      <c r="MVR3" s="614"/>
      <c r="MVS3" s="614"/>
      <c r="MVT3" s="614"/>
      <c r="MVU3" s="614"/>
      <c r="MVV3" s="614"/>
      <c r="MVW3" s="614"/>
      <c r="MVX3" s="614"/>
      <c r="MVY3" s="614"/>
      <c r="MVZ3" s="614"/>
      <c r="MWA3" s="614"/>
      <c r="MWB3" s="614"/>
      <c r="MWC3" s="614"/>
      <c r="MWD3" s="614"/>
      <c r="MWE3" s="614"/>
      <c r="MWF3" s="614"/>
      <c r="MWG3" s="614"/>
      <c r="MWH3" s="614"/>
      <c r="MWI3" s="614"/>
      <c r="MWJ3" s="614"/>
      <c r="MWK3" s="614"/>
      <c r="MWL3" s="614"/>
      <c r="MWM3" s="614"/>
      <c r="MWN3" s="614"/>
      <c r="MWO3" s="614"/>
      <c r="MWP3" s="614"/>
      <c r="MWQ3" s="614"/>
      <c r="MWR3" s="614"/>
      <c r="MWS3" s="614"/>
      <c r="MWT3" s="614"/>
      <c r="MWU3" s="614"/>
      <c r="MWV3" s="614"/>
      <c r="MWW3" s="614"/>
      <c r="MWX3" s="614"/>
      <c r="MWY3" s="614"/>
      <c r="MWZ3" s="614"/>
      <c r="MXA3" s="614"/>
      <c r="MXB3" s="614"/>
      <c r="MXC3" s="614"/>
      <c r="MXD3" s="614"/>
      <c r="MXE3" s="614"/>
      <c r="MXF3" s="614"/>
      <c r="MXG3" s="614"/>
      <c r="MXH3" s="614"/>
      <c r="MXI3" s="614"/>
      <c r="MXJ3" s="614"/>
      <c r="MXK3" s="614"/>
      <c r="MXL3" s="614"/>
      <c r="MXM3" s="614"/>
      <c r="MXN3" s="614"/>
      <c r="MXO3" s="614"/>
      <c r="MXP3" s="614"/>
      <c r="MXQ3" s="614"/>
      <c r="MXR3" s="614"/>
      <c r="MXS3" s="614"/>
      <c r="MXT3" s="614"/>
      <c r="MXU3" s="614"/>
      <c r="MXV3" s="614"/>
      <c r="MXW3" s="614"/>
      <c r="MXX3" s="614"/>
      <c r="MXY3" s="614"/>
      <c r="MXZ3" s="614"/>
      <c r="MYA3" s="614"/>
      <c r="MYB3" s="614"/>
      <c r="MYC3" s="614"/>
      <c r="MYD3" s="614"/>
      <c r="MYE3" s="614"/>
      <c r="MYF3" s="614"/>
      <c r="MYG3" s="614"/>
      <c r="MYH3" s="614"/>
      <c r="MYI3" s="614"/>
      <c r="MYJ3" s="614"/>
      <c r="MYK3" s="614"/>
      <c r="MYL3" s="614"/>
      <c r="MYM3" s="614"/>
      <c r="MYN3" s="614"/>
      <c r="MYO3" s="614"/>
      <c r="MYP3" s="614"/>
      <c r="MYQ3" s="614"/>
      <c r="MYR3" s="614"/>
      <c r="MYS3" s="614"/>
      <c r="MYT3" s="614"/>
      <c r="MYU3" s="614"/>
      <c r="MYV3" s="614"/>
      <c r="MYW3" s="614"/>
      <c r="MYX3" s="614"/>
      <c r="MYY3" s="614"/>
      <c r="MYZ3" s="614"/>
      <c r="MZA3" s="614"/>
      <c r="MZB3" s="614"/>
      <c r="MZC3" s="614"/>
      <c r="MZD3" s="614"/>
      <c r="MZE3" s="614"/>
      <c r="MZF3" s="614"/>
      <c r="MZG3" s="614"/>
      <c r="MZH3" s="614"/>
      <c r="MZI3" s="614"/>
      <c r="MZJ3" s="614"/>
      <c r="MZK3" s="614"/>
      <c r="MZL3" s="614"/>
      <c r="MZM3" s="614"/>
      <c r="MZN3" s="614"/>
      <c r="MZO3" s="614"/>
      <c r="MZP3" s="614"/>
      <c r="MZQ3" s="614"/>
      <c r="MZR3" s="614"/>
      <c r="MZS3" s="614"/>
      <c r="MZT3" s="614"/>
      <c r="MZU3" s="614"/>
      <c r="MZV3" s="614"/>
      <c r="MZW3" s="614"/>
      <c r="MZX3" s="614"/>
      <c r="MZY3" s="614"/>
      <c r="MZZ3" s="614"/>
      <c r="NAA3" s="614"/>
      <c r="NAB3" s="614"/>
      <c r="NAC3" s="614"/>
      <c r="NAD3" s="614"/>
      <c r="NAE3" s="614"/>
      <c r="NAF3" s="614"/>
      <c r="NAG3" s="614"/>
      <c r="NAH3" s="614"/>
      <c r="NAI3" s="614"/>
      <c r="NAJ3" s="614"/>
      <c r="NAK3" s="614"/>
      <c r="NAL3" s="614"/>
      <c r="NAM3" s="614"/>
      <c r="NAN3" s="614"/>
      <c r="NAO3" s="614"/>
      <c r="NAP3" s="614"/>
      <c r="NAQ3" s="614"/>
      <c r="NAR3" s="614"/>
      <c r="NAS3" s="614"/>
      <c r="NAT3" s="614"/>
      <c r="NAU3" s="614"/>
      <c r="NAV3" s="614"/>
      <c r="NAW3" s="614"/>
      <c r="NAX3" s="614"/>
      <c r="NAY3" s="614"/>
      <c r="NAZ3" s="614"/>
      <c r="NBA3" s="614"/>
      <c r="NBB3" s="614"/>
      <c r="NBC3" s="614"/>
      <c r="NBD3" s="614"/>
      <c r="NBE3" s="614"/>
      <c r="NBF3" s="614"/>
      <c r="NBG3" s="614"/>
      <c r="NBH3" s="614"/>
      <c r="NBI3" s="614"/>
      <c r="NBJ3" s="614"/>
      <c r="NBK3" s="614"/>
      <c r="NBL3" s="614"/>
      <c r="NBM3" s="614"/>
      <c r="NBN3" s="614"/>
      <c r="NBO3" s="614"/>
      <c r="NBP3" s="614"/>
      <c r="NBQ3" s="614"/>
      <c r="NBR3" s="614"/>
      <c r="NBS3" s="614"/>
      <c r="NBT3" s="614"/>
      <c r="NBU3" s="614"/>
      <c r="NBV3" s="614"/>
      <c r="NBW3" s="614"/>
      <c r="NBX3" s="614"/>
      <c r="NBY3" s="614"/>
      <c r="NBZ3" s="614"/>
      <c r="NCA3" s="614"/>
      <c r="NCB3" s="614"/>
      <c r="NCC3" s="614"/>
      <c r="NCD3" s="614"/>
      <c r="NCE3" s="614"/>
      <c r="NCF3" s="614"/>
      <c r="NCG3" s="614"/>
      <c r="NCH3" s="614"/>
      <c r="NCI3" s="614"/>
      <c r="NCJ3" s="614"/>
      <c r="NCK3" s="614"/>
      <c r="NCL3" s="614"/>
      <c r="NCM3" s="614"/>
      <c r="NCN3" s="614"/>
      <c r="NCO3" s="614"/>
      <c r="NCP3" s="614"/>
      <c r="NCQ3" s="614"/>
      <c r="NCR3" s="614"/>
      <c r="NCS3" s="614"/>
      <c r="NCT3" s="614"/>
      <c r="NCU3" s="614"/>
      <c r="NCV3" s="614"/>
      <c r="NCW3" s="614"/>
      <c r="NCX3" s="614"/>
      <c r="NCY3" s="614"/>
      <c r="NCZ3" s="614"/>
      <c r="NDA3" s="614"/>
      <c r="NDB3" s="614"/>
      <c r="NDC3" s="614"/>
      <c r="NDD3" s="614"/>
      <c r="NDE3" s="614"/>
      <c r="NDF3" s="614"/>
      <c r="NDG3" s="614"/>
      <c r="NDH3" s="614"/>
      <c r="NDI3" s="614"/>
      <c r="NDJ3" s="614"/>
      <c r="NDK3" s="614"/>
      <c r="NDL3" s="614"/>
      <c r="NDM3" s="614"/>
      <c r="NDN3" s="614"/>
      <c r="NDO3" s="614"/>
      <c r="NDP3" s="614"/>
      <c r="NDQ3" s="614"/>
      <c r="NDR3" s="614"/>
      <c r="NDS3" s="614"/>
      <c r="NDT3" s="614"/>
      <c r="NDU3" s="614"/>
      <c r="NDV3" s="614"/>
      <c r="NDW3" s="614"/>
      <c r="NDX3" s="614"/>
      <c r="NDY3" s="614"/>
      <c r="NDZ3" s="614"/>
      <c r="NEA3" s="614"/>
      <c r="NEB3" s="614"/>
      <c r="NEC3" s="614"/>
      <c r="NED3" s="614"/>
      <c r="NEE3" s="614"/>
      <c r="NEF3" s="614"/>
      <c r="NEG3" s="614"/>
      <c r="NEH3" s="614"/>
      <c r="NEI3" s="614"/>
      <c r="NEJ3" s="614"/>
      <c r="NEK3" s="614"/>
      <c r="NEL3" s="614"/>
      <c r="NEM3" s="614"/>
      <c r="NEN3" s="614"/>
      <c r="NEO3" s="614"/>
      <c r="NEP3" s="614"/>
      <c r="NEQ3" s="614"/>
      <c r="NER3" s="614"/>
      <c r="NES3" s="614"/>
      <c r="NET3" s="614"/>
      <c r="NEU3" s="614"/>
      <c r="NEV3" s="614"/>
      <c r="NEW3" s="614"/>
      <c r="NEX3" s="614"/>
      <c r="NEY3" s="614"/>
      <c r="NEZ3" s="614"/>
      <c r="NFA3" s="614"/>
      <c r="NFB3" s="614"/>
      <c r="NFC3" s="614"/>
      <c r="NFD3" s="614"/>
      <c r="NFE3" s="614"/>
      <c r="NFF3" s="614"/>
      <c r="NFG3" s="614"/>
      <c r="NFH3" s="614"/>
      <c r="NFI3" s="614"/>
      <c r="NFJ3" s="614"/>
      <c r="NFK3" s="614"/>
      <c r="NFL3" s="614"/>
      <c r="NFM3" s="614"/>
      <c r="NFN3" s="614"/>
      <c r="NFO3" s="614"/>
      <c r="NFP3" s="614"/>
      <c r="NFQ3" s="614"/>
      <c r="NFR3" s="614"/>
      <c r="NFS3" s="614"/>
      <c r="NFT3" s="614"/>
      <c r="NFU3" s="614"/>
      <c r="NFV3" s="614"/>
      <c r="NFW3" s="614"/>
      <c r="NFX3" s="614"/>
      <c r="NFY3" s="614"/>
      <c r="NFZ3" s="614"/>
      <c r="NGA3" s="614"/>
      <c r="NGB3" s="614"/>
      <c r="NGC3" s="614"/>
      <c r="NGD3" s="614"/>
      <c r="NGE3" s="614"/>
      <c r="NGF3" s="614"/>
      <c r="NGG3" s="614"/>
      <c r="NGH3" s="614"/>
      <c r="NGI3" s="614"/>
      <c r="NGJ3" s="614"/>
      <c r="NGK3" s="614"/>
      <c r="NGL3" s="614"/>
      <c r="NGM3" s="614"/>
      <c r="NGN3" s="614"/>
      <c r="NGO3" s="614"/>
      <c r="NGP3" s="614"/>
      <c r="NGQ3" s="614"/>
      <c r="NGR3" s="614"/>
      <c r="NGS3" s="614"/>
      <c r="NGT3" s="614"/>
      <c r="NGU3" s="614"/>
      <c r="NGV3" s="614"/>
      <c r="NGW3" s="614"/>
      <c r="NGX3" s="614"/>
      <c r="NGY3" s="614"/>
      <c r="NGZ3" s="614"/>
      <c r="NHA3" s="614"/>
      <c r="NHB3" s="614"/>
      <c r="NHC3" s="614"/>
      <c r="NHD3" s="614"/>
      <c r="NHE3" s="614"/>
      <c r="NHF3" s="614"/>
      <c r="NHG3" s="614"/>
      <c r="NHH3" s="614"/>
      <c r="NHI3" s="614"/>
      <c r="NHJ3" s="614"/>
      <c r="NHK3" s="614"/>
      <c r="NHL3" s="614"/>
      <c r="NHM3" s="614"/>
      <c r="NHN3" s="614"/>
      <c r="NHO3" s="614"/>
      <c r="NHP3" s="614"/>
      <c r="NHQ3" s="614"/>
      <c r="NHR3" s="614"/>
      <c r="NHS3" s="614"/>
      <c r="NHT3" s="614"/>
      <c r="NHU3" s="614"/>
      <c r="NHV3" s="614"/>
      <c r="NHW3" s="614"/>
      <c r="NHX3" s="614"/>
      <c r="NHY3" s="614"/>
      <c r="NHZ3" s="614"/>
      <c r="NIA3" s="614"/>
      <c r="NIB3" s="614"/>
      <c r="NIC3" s="614"/>
      <c r="NID3" s="614"/>
      <c r="NIE3" s="614"/>
      <c r="NIF3" s="614"/>
      <c r="NIG3" s="614"/>
      <c r="NIH3" s="614"/>
      <c r="NII3" s="614"/>
      <c r="NIJ3" s="614"/>
      <c r="NIK3" s="614"/>
      <c r="NIL3" s="614"/>
      <c r="NIM3" s="614"/>
      <c r="NIN3" s="614"/>
      <c r="NIO3" s="614"/>
      <c r="NIP3" s="614"/>
      <c r="NIQ3" s="614"/>
      <c r="NIR3" s="614"/>
      <c r="NIS3" s="614"/>
      <c r="NIT3" s="614"/>
      <c r="NIU3" s="614"/>
      <c r="NIV3" s="614"/>
      <c r="NIW3" s="614"/>
      <c r="NIX3" s="614"/>
      <c r="NIY3" s="614"/>
      <c r="NIZ3" s="614"/>
      <c r="NJA3" s="614"/>
      <c r="NJB3" s="614"/>
      <c r="NJC3" s="614"/>
      <c r="NJD3" s="614"/>
      <c r="NJE3" s="614"/>
      <c r="NJF3" s="614"/>
      <c r="NJG3" s="614"/>
      <c r="NJH3" s="614"/>
      <c r="NJI3" s="614"/>
      <c r="NJJ3" s="614"/>
      <c r="NJK3" s="614"/>
      <c r="NJL3" s="614"/>
      <c r="NJM3" s="614"/>
      <c r="NJN3" s="614"/>
      <c r="NJO3" s="614"/>
      <c r="NJP3" s="614"/>
      <c r="NJQ3" s="614"/>
      <c r="NJR3" s="614"/>
      <c r="NJS3" s="614"/>
      <c r="NJT3" s="614"/>
      <c r="NJU3" s="614"/>
      <c r="NJV3" s="614"/>
      <c r="NJW3" s="614"/>
      <c r="NJX3" s="614"/>
      <c r="NJY3" s="614"/>
      <c r="NJZ3" s="614"/>
      <c r="NKA3" s="614"/>
      <c r="NKB3" s="614"/>
      <c r="NKC3" s="614"/>
      <c r="NKD3" s="614"/>
      <c r="NKE3" s="614"/>
      <c r="NKF3" s="614"/>
      <c r="NKG3" s="614"/>
      <c r="NKH3" s="614"/>
      <c r="NKI3" s="614"/>
      <c r="NKJ3" s="614"/>
      <c r="NKK3" s="614"/>
      <c r="NKL3" s="614"/>
      <c r="NKM3" s="614"/>
      <c r="NKN3" s="614"/>
      <c r="NKO3" s="614"/>
      <c r="NKP3" s="614"/>
      <c r="NKQ3" s="614"/>
      <c r="NKR3" s="614"/>
      <c r="NKS3" s="614"/>
      <c r="NKT3" s="614"/>
      <c r="NKU3" s="614"/>
      <c r="NKV3" s="614"/>
      <c r="NKW3" s="614"/>
      <c r="NKX3" s="614"/>
      <c r="NKY3" s="614"/>
      <c r="NKZ3" s="614"/>
      <c r="NLA3" s="614"/>
      <c r="NLB3" s="614"/>
      <c r="NLC3" s="614"/>
      <c r="NLD3" s="614"/>
      <c r="NLE3" s="614"/>
      <c r="NLF3" s="614"/>
      <c r="NLG3" s="614"/>
      <c r="NLH3" s="614"/>
      <c r="NLI3" s="614"/>
      <c r="NLJ3" s="614"/>
      <c r="NLK3" s="614"/>
      <c r="NLL3" s="614"/>
      <c r="NLM3" s="614"/>
      <c r="NLN3" s="614"/>
      <c r="NLO3" s="614"/>
      <c r="NLP3" s="614"/>
      <c r="NLQ3" s="614"/>
      <c r="NLR3" s="614"/>
      <c r="NLS3" s="614"/>
      <c r="NLT3" s="614"/>
      <c r="NLU3" s="614"/>
      <c r="NLV3" s="614"/>
      <c r="NLW3" s="614"/>
      <c r="NLX3" s="614"/>
      <c r="NLY3" s="614"/>
      <c r="NLZ3" s="614"/>
      <c r="NMA3" s="614"/>
      <c r="NMB3" s="614"/>
      <c r="NMC3" s="614"/>
      <c r="NMD3" s="614"/>
      <c r="NME3" s="614"/>
      <c r="NMF3" s="614"/>
      <c r="NMG3" s="614"/>
      <c r="NMH3" s="614"/>
      <c r="NMI3" s="614"/>
      <c r="NMJ3" s="614"/>
      <c r="NMK3" s="614"/>
      <c r="NML3" s="614"/>
      <c r="NMM3" s="614"/>
      <c r="NMN3" s="614"/>
      <c r="NMO3" s="614"/>
      <c r="NMP3" s="614"/>
      <c r="NMQ3" s="614"/>
      <c r="NMR3" s="614"/>
      <c r="NMS3" s="614"/>
      <c r="NMT3" s="614"/>
      <c r="NMU3" s="614"/>
      <c r="NMV3" s="614"/>
      <c r="NMW3" s="614"/>
      <c r="NMX3" s="614"/>
      <c r="NMY3" s="614"/>
      <c r="NMZ3" s="614"/>
      <c r="NNA3" s="614"/>
      <c r="NNB3" s="614"/>
      <c r="NNC3" s="614"/>
      <c r="NND3" s="614"/>
      <c r="NNE3" s="614"/>
      <c r="NNF3" s="614"/>
      <c r="NNG3" s="614"/>
      <c r="NNH3" s="614"/>
      <c r="NNI3" s="614"/>
      <c r="NNJ3" s="614"/>
      <c r="NNK3" s="614"/>
      <c r="NNL3" s="614"/>
      <c r="NNM3" s="614"/>
      <c r="NNN3" s="614"/>
      <c r="NNO3" s="614"/>
      <c r="NNP3" s="614"/>
      <c r="NNQ3" s="614"/>
      <c r="NNR3" s="614"/>
      <c r="NNS3" s="614"/>
      <c r="NNT3" s="614"/>
      <c r="NNU3" s="614"/>
      <c r="NNV3" s="614"/>
      <c r="NNW3" s="614"/>
      <c r="NNX3" s="614"/>
      <c r="NNY3" s="614"/>
      <c r="NNZ3" s="614"/>
      <c r="NOA3" s="614"/>
      <c r="NOB3" s="614"/>
      <c r="NOC3" s="614"/>
      <c r="NOD3" s="614"/>
      <c r="NOE3" s="614"/>
      <c r="NOF3" s="614"/>
      <c r="NOG3" s="614"/>
      <c r="NOH3" s="614"/>
      <c r="NOI3" s="614"/>
      <c r="NOJ3" s="614"/>
      <c r="NOK3" s="614"/>
      <c r="NOL3" s="614"/>
      <c r="NOM3" s="614"/>
      <c r="NON3" s="614"/>
      <c r="NOO3" s="614"/>
      <c r="NOP3" s="614"/>
      <c r="NOQ3" s="614"/>
      <c r="NOR3" s="614"/>
      <c r="NOS3" s="614"/>
      <c r="NOT3" s="614"/>
      <c r="NOU3" s="614"/>
      <c r="NOV3" s="614"/>
      <c r="NOW3" s="614"/>
      <c r="NOX3" s="614"/>
      <c r="NOY3" s="614"/>
      <c r="NOZ3" s="614"/>
      <c r="NPA3" s="614"/>
      <c r="NPB3" s="614"/>
      <c r="NPC3" s="614"/>
      <c r="NPD3" s="614"/>
      <c r="NPE3" s="614"/>
      <c r="NPF3" s="614"/>
      <c r="NPG3" s="614"/>
      <c r="NPH3" s="614"/>
      <c r="NPI3" s="614"/>
      <c r="NPJ3" s="614"/>
      <c r="NPK3" s="614"/>
      <c r="NPL3" s="614"/>
      <c r="NPM3" s="614"/>
      <c r="NPN3" s="614"/>
      <c r="NPO3" s="614"/>
      <c r="NPP3" s="614"/>
      <c r="NPQ3" s="614"/>
      <c r="NPR3" s="614"/>
      <c r="NPS3" s="614"/>
      <c r="NPT3" s="614"/>
      <c r="NPU3" s="614"/>
      <c r="NPV3" s="614"/>
      <c r="NPW3" s="614"/>
      <c r="NPX3" s="614"/>
      <c r="NPY3" s="614"/>
      <c r="NPZ3" s="614"/>
      <c r="NQA3" s="614"/>
      <c r="NQB3" s="614"/>
      <c r="NQC3" s="614"/>
      <c r="NQD3" s="614"/>
      <c r="NQE3" s="614"/>
      <c r="NQF3" s="614"/>
      <c r="NQG3" s="614"/>
      <c r="NQH3" s="614"/>
      <c r="NQI3" s="614"/>
      <c r="NQJ3" s="614"/>
      <c r="NQK3" s="614"/>
      <c r="NQL3" s="614"/>
      <c r="NQM3" s="614"/>
      <c r="NQN3" s="614"/>
      <c r="NQO3" s="614"/>
      <c r="NQP3" s="614"/>
      <c r="NQQ3" s="614"/>
      <c r="NQR3" s="614"/>
      <c r="NQS3" s="614"/>
      <c r="NQT3" s="614"/>
      <c r="NQU3" s="614"/>
      <c r="NQV3" s="614"/>
      <c r="NQW3" s="614"/>
      <c r="NQX3" s="614"/>
      <c r="NQY3" s="614"/>
      <c r="NQZ3" s="614"/>
      <c r="NRA3" s="614"/>
      <c r="NRB3" s="614"/>
      <c r="NRC3" s="614"/>
      <c r="NRD3" s="614"/>
      <c r="NRE3" s="614"/>
      <c r="NRF3" s="614"/>
      <c r="NRG3" s="614"/>
      <c r="NRH3" s="614"/>
      <c r="NRI3" s="614"/>
      <c r="NRJ3" s="614"/>
      <c r="NRK3" s="614"/>
      <c r="NRL3" s="614"/>
      <c r="NRM3" s="614"/>
      <c r="NRN3" s="614"/>
      <c r="NRO3" s="614"/>
      <c r="NRP3" s="614"/>
      <c r="NRQ3" s="614"/>
      <c r="NRR3" s="614"/>
      <c r="NRS3" s="614"/>
      <c r="NRT3" s="614"/>
      <c r="NRU3" s="614"/>
      <c r="NRV3" s="614"/>
      <c r="NRW3" s="614"/>
      <c r="NRX3" s="614"/>
      <c r="NRY3" s="614"/>
      <c r="NRZ3" s="614"/>
      <c r="NSA3" s="614"/>
      <c r="NSB3" s="614"/>
      <c r="NSC3" s="614"/>
      <c r="NSD3" s="614"/>
      <c r="NSE3" s="614"/>
      <c r="NSF3" s="614"/>
      <c r="NSG3" s="614"/>
      <c r="NSH3" s="614"/>
      <c r="NSI3" s="614"/>
      <c r="NSJ3" s="614"/>
      <c r="NSK3" s="614"/>
      <c r="NSL3" s="614"/>
      <c r="NSM3" s="614"/>
      <c r="NSN3" s="614"/>
      <c r="NSO3" s="614"/>
      <c r="NSP3" s="614"/>
      <c r="NSQ3" s="614"/>
      <c r="NSR3" s="614"/>
      <c r="NSS3" s="614"/>
      <c r="NST3" s="614"/>
      <c r="NSU3" s="614"/>
      <c r="NSV3" s="614"/>
      <c r="NSW3" s="614"/>
      <c r="NSX3" s="614"/>
      <c r="NSY3" s="614"/>
      <c r="NSZ3" s="614"/>
      <c r="NTA3" s="614"/>
      <c r="NTB3" s="614"/>
      <c r="NTC3" s="614"/>
      <c r="NTD3" s="614"/>
      <c r="NTE3" s="614"/>
      <c r="NTF3" s="614"/>
      <c r="NTG3" s="614"/>
      <c r="NTH3" s="614"/>
      <c r="NTI3" s="614"/>
      <c r="NTJ3" s="614"/>
      <c r="NTK3" s="614"/>
      <c r="NTL3" s="614"/>
      <c r="NTM3" s="614"/>
      <c r="NTN3" s="614"/>
      <c r="NTO3" s="614"/>
      <c r="NTP3" s="614"/>
      <c r="NTQ3" s="614"/>
      <c r="NTR3" s="614"/>
      <c r="NTS3" s="614"/>
      <c r="NTT3" s="614"/>
      <c r="NTU3" s="614"/>
      <c r="NTV3" s="614"/>
      <c r="NTW3" s="614"/>
      <c r="NTX3" s="614"/>
      <c r="NTY3" s="614"/>
      <c r="NTZ3" s="614"/>
      <c r="NUA3" s="614"/>
      <c r="NUB3" s="614"/>
      <c r="NUC3" s="614"/>
      <c r="NUD3" s="614"/>
      <c r="NUE3" s="614"/>
      <c r="NUF3" s="614"/>
      <c r="NUG3" s="614"/>
      <c r="NUH3" s="614"/>
      <c r="NUI3" s="614"/>
      <c r="NUJ3" s="614"/>
      <c r="NUK3" s="614"/>
      <c r="NUL3" s="614"/>
      <c r="NUM3" s="614"/>
      <c r="NUN3" s="614"/>
      <c r="NUO3" s="614"/>
      <c r="NUP3" s="614"/>
      <c r="NUQ3" s="614"/>
      <c r="NUR3" s="614"/>
      <c r="NUS3" s="614"/>
      <c r="NUT3" s="614"/>
      <c r="NUU3" s="614"/>
      <c r="NUV3" s="614"/>
      <c r="NUW3" s="614"/>
      <c r="NUX3" s="614"/>
      <c r="NUY3" s="614"/>
      <c r="NUZ3" s="614"/>
      <c r="NVA3" s="614"/>
      <c r="NVB3" s="614"/>
      <c r="NVC3" s="614"/>
      <c r="NVD3" s="614"/>
      <c r="NVE3" s="614"/>
      <c r="NVF3" s="614"/>
      <c r="NVG3" s="614"/>
      <c r="NVH3" s="614"/>
      <c r="NVI3" s="614"/>
      <c r="NVJ3" s="614"/>
      <c r="NVK3" s="614"/>
      <c r="NVL3" s="614"/>
      <c r="NVM3" s="614"/>
      <c r="NVN3" s="614"/>
      <c r="NVO3" s="614"/>
      <c r="NVP3" s="614"/>
      <c r="NVQ3" s="614"/>
      <c r="NVR3" s="614"/>
      <c r="NVS3" s="614"/>
      <c r="NVT3" s="614"/>
      <c r="NVU3" s="614"/>
      <c r="NVV3" s="614"/>
      <c r="NVW3" s="614"/>
      <c r="NVX3" s="614"/>
      <c r="NVY3" s="614"/>
      <c r="NVZ3" s="614"/>
      <c r="NWA3" s="614"/>
      <c r="NWB3" s="614"/>
      <c r="NWC3" s="614"/>
      <c r="NWD3" s="614"/>
      <c r="NWE3" s="614"/>
      <c r="NWF3" s="614"/>
      <c r="NWG3" s="614"/>
      <c r="NWH3" s="614"/>
      <c r="NWI3" s="614"/>
      <c r="NWJ3" s="614"/>
      <c r="NWK3" s="614"/>
      <c r="NWL3" s="614"/>
      <c r="NWM3" s="614"/>
      <c r="NWN3" s="614"/>
      <c r="NWO3" s="614"/>
      <c r="NWP3" s="614"/>
      <c r="NWQ3" s="614"/>
      <c r="NWR3" s="614"/>
      <c r="NWS3" s="614"/>
      <c r="NWT3" s="614"/>
      <c r="NWU3" s="614"/>
      <c r="NWV3" s="614"/>
      <c r="NWW3" s="614"/>
      <c r="NWX3" s="614"/>
      <c r="NWY3" s="614"/>
      <c r="NWZ3" s="614"/>
      <c r="NXA3" s="614"/>
      <c r="NXB3" s="614"/>
      <c r="NXC3" s="614"/>
      <c r="NXD3" s="614"/>
      <c r="NXE3" s="614"/>
      <c r="NXF3" s="614"/>
      <c r="NXG3" s="614"/>
      <c r="NXH3" s="614"/>
      <c r="NXI3" s="614"/>
      <c r="NXJ3" s="614"/>
      <c r="NXK3" s="614"/>
      <c r="NXL3" s="614"/>
      <c r="NXM3" s="614"/>
      <c r="NXN3" s="614"/>
      <c r="NXO3" s="614"/>
      <c r="NXP3" s="614"/>
      <c r="NXQ3" s="614"/>
      <c r="NXR3" s="614"/>
      <c r="NXS3" s="614"/>
      <c r="NXT3" s="614"/>
      <c r="NXU3" s="614"/>
      <c r="NXV3" s="614"/>
      <c r="NXW3" s="614"/>
      <c r="NXX3" s="614"/>
      <c r="NXY3" s="614"/>
      <c r="NXZ3" s="614"/>
      <c r="NYA3" s="614"/>
      <c r="NYB3" s="614"/>
      <c r="NYC3" s="614"/>
      <c r="NYD3" s="614"/>
      <c r="NYE3" s="614"/>
      <c r="NYF3" s="614"/>
      <c r="NYG3" s="614"/>
      <c r="NYH3" s="614"/>
      <c r="NYI3" s="614"/>
      <c r="NYJ3" s="614"/>
      <c r="NYK3" s="614"/>
      <c r="NYL3" s="614"/>
      <c r="NYM3" s="614"/>
      <c r="NYN3" s="614"/>
      <c r="NYO3" s="614"/>
      <c r="NYP3" s="614"/>
      <c r="NYQ3" s="614"/>
      <c r="NYR3" s="614"/>
      <c r="NYS3" s="614"/>
      <c r="NYT3" s="614"/>
      <c r="NYU3" s="614"/>
      <c r="NYV3" s="614"/>
      <c r="NYW3" s="614"/>
      <c r="NYX3" s="614"/>
      <c r="NYY3" s="614"/>
      <c r="NYZ3" s="614"/>
      <c r="NZA3" s="614"/>
      <c r="NZB3" s="614"/>
      <c r="NZC3" s="614"/>
      <c r="NZD3" s="614"/>
      <c r="NZE3" s="614"/>
      <c r="NZF3" s="614"/>
      <c r="NZG3" s="614"/>
      <c r="NZH3" s="614"/>
      <c r="NZI3" s="614"/>
      <c r="NZJ3" s="614"/>
      <c r="NZK3" s="614"/>
      <c r="NZL3" s="614"/>
      <c r="NZM3" s="614"/>
      <c r="NZN3" s="614"/>
      <c r="NZO3" s="614"/>
      <c r="NZP3" s="614"/>
      <c r="NZQ3" s="614"/>
      <c r="NZR3" s="614"/>
      <c r="NZS3" s="614"/>
      <c r="NZT3" s="614"/>
      <c r="NZU3" s="614"/>
      <c r="NZV3" s="614"/>
      <c r="NZW3" s="614"/>
      <c r="NZX3" s="614"/>
      <c r="NZY3" s="614"/>
      <c r="NZZ3" s="614"/>
      <c r="OAA3" s="614"/>
      <c r="OAB3" s="614"/>
      <c r="OAC3" s="614"/>
      <c r="OAD3" s="614"/>
      <c r="OAE3" s="614"/>
      <c r="OAF3" s="614"/>
      <c r="OAG3" s="614"/>
      <c r="OAH3" s="614"/>
      <c r="OAI3" s="614"/>
      <c r="OAJ3" s="614"/>
      <c r="OAK3" s="614"/>
      <c r="OAL3" s="614"/>
      <c r="OAM3" s="614"/>
      <c r="OAN3" s="614"/>
      <c r="OAO3" s="614"/>
      <c r="OAP3" s="614"/>
      <c r="OAQ3" s="614"/>
      <c r="OAR3" s="614"/>
      <c r="OAS3" s="614"/>
      <c r="OAT3" s="614"/>
      <c r="OAU3" s="614"/>
      <c r="OAV3" s="614"/>
      <c r="OAW3" s="614"/>
      <c r="OAX3" s="614"/>
      <c r="OAY3" s="614"/>
      <c r="OAZ3" s="614"/>
      <c r="OBA3" s="614"/>
      <c r="OBB3" s="614"/>
      <c r="OBC3" s="614"/>
      <c r="OBD3" s="614"/>
      <c r="OBE3" s="614"/>
      <c r="OBF3" s="614"/>
      <c r="OBG3" s="614"/>
      <c r="OBH3" s="614"/>
      <c r="OBI3" s="614"/>
      <c r="OBJ3" s="614"/>
      <c r="OBK3" s="614"/>
      <c r="OBL3" s="614"/>
      <c r="OBM3" s="614"/>
      <c r="OBN3" s="614"/>
      <c r="OBO3" s="614"/>
      <c r="OBP3" s="614"/>
      <c r="OBQ3" s="614"/>
      <c r="OBR3" s="614"/>
      <c r="OBS3" s="614"/>
      <c r="OBT3" s="614"/>
      <c r="OBU3" s="614"/>
      <c r="OBV3" s="614"/>
      <c r="OBW3" s="614"/>
      <c r="OBX3" s="614"/>
      <c r="OBY3" s="614"/>
      <c r="OBZ3" s="614"/>
      <c r="OCA3" s="614"/>
      <c r="OCB3" s="614"/>
      <c r="OCC3" s="614"/>
      <c r="OCD3" s="614"/>
      <c r="OCE3" s="614"/>
      <c r="OCF3" s="614"/>
      <c r="OCG3" s="614"/>
      <c r="OCH3" s="614"/>
      <c r="OCI3" s="614"/>
      <c r="OCJ3" s="614"/>
      <c r="OCK3" s="614"/>
      <c r="OCL3" s="614"/>
      <c r="OCM3" s="614"/>
      <c r="OCN3" s="614"/>
      <c r="OCO3" s="614"/>
      <c r="OCP3" s="614"/>
      <c r="OCQ3" s="614"/>
      <c r="OCR3" s="614"/>
      <c r="OCS3" s="614"/>
      <c r="OCT3" s="614"/>
      <c r="OCU3" s="614"/>
      <c r="OCV3" s="614"/>
      <c r="OCW3" s="614"/>
      <c r="OCX3" s="614"/>
      <c r="OCY3" s="614"/>
      <c r="OCZ3" s="614"/>
      <c r="ODA3" s="614"/>
      <c r="ODB3" s="614"/>
      <c r="ODC3" s="614"/>
      <c r="ODD3" s="614"/>
      <c r="ODE3" s="614"/>
      <c r="ODF3" s="614"/>
      <c r="ODG3" s="614"/>
      <c r="ODH3" s="614"/>
      <c r="ODI3" s="614"/>
      <c r="ODJ3" s="614"/>
      <c r="ODK3" s="614"/>
      <c r="ODL3" s="614"/>
      <c r="ODM3" s="614"/>
      <c r="ODN3" s="614"/>
      <c r="ODO3" s="614"/>
      <c r="ODP3" s="614"/>
      <c r="ODQ3" s="614"/>
      <c r="ODR3" s="614"/>
      <c r="ODS3" s="614"/>
      <c r="ODT3" s="614"/>
      <c r="ODU3" s="614"/>
      <c r="ODV3" s="614"/>
      <c r="ODW3" s="614"/>
      <c r="ODX3" s="614"/>
      <c r="ODY3" s="614"/>
      <c r="ODZ3" s="614"/>
      <c r="OEA3" s="614"/>
      <c r="OEB3" s="614"/>
      <c r="OEC3" s="614"/>
      <c r="OED3" s="614"/>
      <c r="OEE3" s="614"/>
      <c r="OEF3" s="614"/>
      <c r="OEG3" s="614"/>
      <c r="OEH3" s="614"/>
      <c r="OEI3" s="614"/>
      <c r="OEJ3" s="614"/>
      <c r="OEK3" s="614"/>
      <c r="OEL3" s="614"/>
      <c r="OEM3" s="614"/>
      <c r="OEN3" s="614"/>
      <c r="OEO3" s="614"/>
      <c r="OEP3" s="614"/>
      <c r="OEQ3" s="614"/>
      <c r="OER3" s="614"/>
      <c r="OES3" s="614"/>
      <c r="OET3" s="614"/>
      <c r="OEU3" s="614"/>
      <c r="OEV3" s="614"/>
      <c r="OEW3" s="614"/>
      <c r="OEX3" s="614"/>
      <c r="OEY3" s="614"/>
      <c r="OEZ3" s="614"/>
      <c r="OFA3" s="614"/>
      <c r="OFB3" s="614"/>
      <c r="OFC3" s="614"/>
      <c r="OFD3" s="614"/>
      <c r="OFE3" s="614"/>
      <c r="OFF3" s="614"/>
      <c r="OFG3" s="614"/>
      <c r="OFH3" s="614"/>
      <c r="OFI3" s="614"/>
      <c r="OFJ3" s="614"/>
      <c r="OFK3" s="614"/>
      <c r="OFL3" s="614"/>
      <c r="OFM3" s="614"/>
      <c r="OFN3" s="614"/>
      <c r="OFO3" s="614"/>
      <c r="OFP3" s="614"/>
      <c r="OFQ3" s="614"/>
      <c r="OFR3" s="614"/>
      <c r="OFS3" s="614"/>
      <c r="OFT3" s="614"/>
      <c r="OFU3" s="614"/>
      <c r="OFV3" s="614"/>
      <c r="OFW3" s="614"/>
      <c r="OFX3" s="614"/>
      <c r="OFY3" s="614"/>
      <c r="OFZ3" s="614"/>
      <c r="OGA3" s="614"/>
      <c r="OGB3" s="614"/>
      <c r="OGC3" s="614"/>
      <c r="OGD3" s="614"/>
      <c r="OGE3" s="614"/>
      <c r="OGF3" s="614"/>
      <c r="OGG3" s="614"/>
      <c r="OGH3" s="614"/>
      <c r="OGI3" s="614"/>
      <c r="OGJ3" s="614"/>
      <c r="OGK3" s="614"/>
      <c r="OGL3" s="614"/>
      <c r="OGM3" s="614"/>
      <c r="OGN3" s="614"/>
      <c r="OGO3" s="614"/>
      <c r="OGP3" s="614"/>
      <c r="OGQ3" s="614"/>
      <c r="OGR3" s="614"/>
      <c r="OGS3" s="614"/>
      <c r="OGT3" s="614"/>
      <c r="OGU3" s="614"/>
      <c r="OGV3" s="614"/>
      <c r="OGW3" s="614"/>
      <c r="OGX3" s="614"/>
      <c r="OGY3" s="614"/>
      <c r="OGZ3" s="614"/>
      <c r="OHA3" s="614"/>
      <c r="OHB3" s="614"/>
      <c r="OHC3" s="614"/>
      <c r="OHD3" s="614"/>
      <c r="OHE3" s="614"/>
      <c r="OHF3" s="614"/>
      <c r="OHG3" s="614"/>
      <c r="OHH3" s="614"/>
      <c r="OHI3" s="614"/>
      <c r="OHJ3" s="614"/>
      <c r="OHK3" s="614"/>
      <c r="OHL3" s="614"/>
      <c r="OHM3" s="614"/>
      <c r="OHN3" s="614"/>
      <c r="OHO3" s="614"/>
      <c r="OHP3" s="614"/>
      <c r="OHQ3" s="614"/>
      <c r="OHR3" s="614"/>
      <c r="OHS3" s="614"/>
      <c r="OHT3" s="614"/>
      <c r="OHU3" s="614"/>
      <c r="OHV3" s="614"/>
      <c r="OHW3" s="614"/>
      <c r="OHX3" s="614"/>
      <c r="OHY3" s="614"/>
      <c r="OHZ3" s="614"/>
      <c r="OIA3" s="614"/>
      <c r="OIB3" s="614"/>
      <c r="OIC3" s="614"/>
      <c r="OID3" s="614"/>
      <c r="OIE3" s="614"/>
      <c r="OIF3" s="614"/>
      <c r="OIG3" s="614"/>
      <c r="OIH3" s="614"/>
      <c r="OII3" s="614"/>
      <c r="OIJ3" s="614"/>
      <c r="OIK3" s="614"/>
      <c r="OIL3" s="614"/>
      <c r="OIM3" s="614"/>
      <c r="OIN3" s="614"/>
      <c r="OIO3" s="614"/>
      <c r="OIP3" s="614"/>
      <c r="OIQ3" s="614"/>
      <c r="OIR3" s="614"/>
      <c r="OIS3" s="614"/>
      <c r="OIT3" s="614"/>
      <c r="OIU3" s="614"/>
      <c r="OIV3" s="614"/>
      <c r="OIW3" s="614"/>
      <c r="OIX3" s="614"/>
      <c r="OIY3" s="614"/>
      <c r="OIZ3" s="614"/>
      <c r="OJA3" s="614"/>
      <c r="OJB3" s="614"/>
      <c r="OJC3" s="614"/>
      <c r="OJD3" s="614"/>
      <c r="OJE3" s="614"/>
      <c r="OJF3" s="614"/>
      <c r="OJG3" s="614"/>
      <c r="OJH3" s="614"/>
      <c r="OJI3" s="614"/>
      <c r="OJJ3" s="614"/>
      <c r="OJK3" s="614"/>
      <c r="OJL3" s="614"/>
      <c r="OJM3" s="614"/>
      <c r="OJN3" s="614"/>
      <c r="OJO3" s="614"/>
      <c r="OJP3" s="614"/>
      <c r="OJQ3" s="614"/>
      <c r="OJR3" s="614"/>
      <c r="OJS3" s="614"/>
      <c r="OJT3" s="614"/>
      <c r="OJU3" s="614"/>
      <c r="OJV3" s="614"/>
      <c r="OJW3" s="614"/>
      <c r="OJX3" s="614"/>
      <c r="OJY3" s="614"/>
      <c r="OJZ3" s="614"/>
      <c r="OKA3" s="614"/>
      <c r="OKB3" s="614"/>
      <c r="OKC3" s="614"/>
      <c r="OKD3" s="614"/>
      <c r="OKE3" s="614"/>
      <c r="OKF3" s="614"/>
      <c r="OKG3" s="614"/>
      <c r="OKH3" s="614"/>
      <c r="OKI3" s="614"/>
      <c r="OKJ3" s="614"/>
      <c r="OKK3" s="614"/>
      <c r="OKL3" s="614"/>
      <c r="OKM3" s="614"/>
      <c r="OKN3" s="614"/>
      <c r="OKO3" s="614"/>
      <c r="OKP3" s="614"/>
      <c r="OKQ3" s="614"/>
      <c r="OKR3" s="614"/>
      <c r="OKS3" s="614"/>
      <c r="OKT3" s="614"/>
      <c r="OKU3" s="614"/>
      <c r="OKV3" s="614"/>
      <c r="OKW3" s="614"/>
      <c r="OKX3" s="614"/>
      <c r="OKY3" s="614"/>
      <c r="OKZ3" s="614"/>
      <c r="OLA3" s="614"/>
      <c r="OLB3" s="614"/>
      <c r="OLC3" s="614"/>
      <c r="OLD3" s="614"/>
      <c r="OLE3" s="614"/>
      <c r="OLF3" s="614"/>
      <c r="OLG3" s="614"/>
      <c r="OLH3" s="614"/>
      <c r="OLI3" s="614"/>
      <c r="OLJ3" s="614"/>
      <c r="OLK3" s="614"/>
      <c r="OLL3" s="614"/>
      <c r="OLM3" s="614"/>
      <c r="OLN3" s="614"/>
      <c r="OLO3" s="614"/>
      <c r="OLP3" s="614"/>
      <c r="OLQ3" s="614"/>
      <c r="OLR3" s="614"/>
      <c r="OLS3" s="614"/>
      <c r="OLT3" s="614"/>
      <c r="OLU3" s="614"/>
      <c r="OLV3" s="614"/>
      <c r="OLW3" s="614"/>
      <c r="OLX3" s="614"/>
      <c r="OLY3" s="614"/>
      <c r="OLZ3" s="614"/>
      <c r="OMA3" s="614"/>
      <c r="OMB3" s="614"/>
      <c r="OMC3" s="614"/>
      <c r="OMD3" s="614"/>
      <c r="OME3" s="614"/>
      <c r="OMF3" s="614"/>
      <c r="OMG3" s="614"/>
      <c r="OMH3" s="614"/>
      <c r="OMI3" s="614"/>
      <c r="OMJ3" s="614"/>
      <c r="OMK3" s="614"/>
      <c r="OML3" s="614"/>
      <c r="OMM3" s="614"/>
      <c r="OMN3" s="614"/>
      <c r="OMO3" s="614"/>
      <c r="OMP3" s="614"/>
      <c r="OMQ3" s="614"/>
      <c r="OMR3" s="614"/>
      <c r="OMS3" s="614"/>
      <c r="OMT3" s="614"/>
      <c r="OMU3" s="614"/>
      <c r="OMV3" s="614"/>
      <c r="OMW3" s="614"/>
      <c r="OMX3" s="614"/>
      <c r="OMY3" s="614"/>
      <c r="OMZ3" s="614"/>
      <c r="ONA3" s="614"/>
      <c r="ONB3" s="614"/>
      <c r="ONC3" s="614"/>
      <c r="OND3" s="614"/>
      <c r="ONE3" s="614"/>
      <c r="ONF3" s="614"/>
      <c r="ONG3" s="614"/>
      <c r="ONH3" s="614"/>
      <c r="ONI3" s="614"/>
      <c r="ONJ3" s="614"/>
      <c r="ONK3" s="614"/>
      <c r="ONL3" s="614"/>
      <c r="ONM3" s="614"/>
      <c r="ONN3" s="614"/>
      <c r="ONO3" s="614"/>
      <c r="ONP3" s="614"/>
      <c r="ONQ3" s="614"/>
      <c r="ONR3" s="614"/>
      <c r="ONS3" s="614"/>
      <c r="ONT3" s="614"/>
      <c r="ONU3" s="614"/>
      <c r="ONV3" s="614"/>
      <c r="ONW3" s="614"/>
      <c r="ONX3" s="614"/>
      <c r="ONY3" s="614"/>
      <c r="ONZ3" s="614"/>
      <c r="OOA3" s="614"/>
      <c r="OOB3" s="614"/>
      <c r="OOC3" s="614"/>
      <c r="OOD3" s="614"/>
      <c r="OOE3" s="614"/>
      <c r="OOF3" s="614"/>
      <c r="OOG3" s="614"/>
      <c r="OOH3" s="614"/>
      <c r="OOI3" s="614"/>
      <c r="OOJ3" s="614"/>
      <c r="OOK3" s="614"/>
      <c r="OOL3" s="614"/>
      <c r="OOM3" s="614"/>
      <c r="OON3" s="614"/>
      <c r="OOO3" s="614"/>
      <c r="OOP3" s="614"/>
      <c r="OOQ3" s="614"/>
      <c r="OOR3" s="614"/>
      <c r="OOS3" s="614"/>
      <c r="OOT3" s="614"/>
      <c r="OOU3" s="614"/>
      <c r="OOV3" s="614"/>
      <c r="OOW3" s="614"/>
      <c r="OOX3" s="614"/>
      <c r="OOY3" s="614"/>
      <c r="OOZ3" s="614"/>
      <c r="OPA3" s="614"/>
      <c r="OPB3" s="614"/>
      <c r="OPC3" s="614"/>
      <c r="OPD3" s="614"/>
      <c r="OPE3" s="614"/>
      <c r="OPF3" s="614"/>
      <c r="OPG3" s="614"/>
      <c r="OPH3" s="614"/>
      <c r="OPI3" s="614"/>
      <c r="OPJ3" s="614"/>
      <c r="OPK3" s="614"/>
      <c r="OPL3" s="614"/>
      <c r="OPM3" s="614"/>
      <c r="OPN3" s="614"/>
      <c r="OPO3" s="614"/>
      <c r="OPP3" s="614"/>
      <c r="OPQ3" s="614"/>
      <c r="OPR3" s="614"/>
      <c r="OPS3" s="614"/>
      <c r="OPT3" s="614"/>
      <c r="OPU3" s="614"/>
      <c r="OPV3" s="614"/>
      <c r="OPW3" s="614"/>
      <c r="OPX3" s="614"/>
      <c r="OPY3" s="614"/>
      <c r="OPZ3" s="614"/>
      <c r="OQA3" s="614"/>
      <c r="OQB3" s="614"/>
      <c r="OQC3" s="614"/>
      <c r="OQD3" s="614"/>
      <c r="OQE3" s="614"/>
      <c r="OQF3" s="614"/>
      <c r="OQG3" s="614"/>
      <c r="OQH3" s="614"/>
      <c r="OQI3" s="614"/>
      <c r="OQJ3" s="614"/>
      <c r="OQK3" s="614"/>
      <c r="OQL3" s="614"/>
      <c r="OQM3" s="614"/>
      <c r="OQN3" s="614"/>
      <c r="OQO3" s="614"/>
      <c r="OQP3" s="614"/>
      <c r="OQQ3" s="614"/>
      <c r="OQR3" s="614"/>
      <c r="OQS3" s="614"/>
      <c r="OQT3" s="614"/>
      <c r="OQU3" s="614"/>
      <c r="OQV3" s="614"/>
      <c r="OQW3" s="614"/>
      <c r="OQX3" s="614"/>
      <c r="OQY3" s="614"/>
      <c r="OQZ3" s="614"/>
      <c r="ORA3" s="614"/>
      <c r="ORB3" s="614"/>
      <c r="ORC3" s="614"/>
      <c r="ORD3" s="614"/>
      <c r="ORE3" s="614"/>
      <c r="ORF3" s="614"/>
      <c r="ORG3" s="614"/>
      <c r="ORH3" s="614"/>
      <c r="ORI3" s="614"/>
      <c r="ORJ3" s="614"/>
      <c r="ORK3" s="614"/>
      <c r="ORL3" s="614"/>
      <c r="ORM3" s="614"/>
      <c r="ORN3" s="614"/>
      <c r="ORO3" s="614"/>
      <c r="ORP3" s="614"/>
      <c r="ORQ3" s="614"/>
      <c r="ORR3" s="614"/>
      <c r="ORS3" s="614"/>
      <c r="ORT3" s="614"/>
      <c r="ORU3" s="614"/>
      <c r="ORV3" s="614"/>
      <c r="ORW3" s="614"/>
      <c r="ORX3" s="614"/>
      <c r="ORY3" s="614"/>
      <c r="ORZ3" s="614"/>
      <c r="OSA3" s="614"/>
      <c r="OSB3" s="614"/>
      <c r="OSC3" s="614"/>
      <c r="OSD3" s="614"/>
      <c r="OSE3" s="614"/>
      <c r="OSF3" s="614"/>
      <c r="OSG3" s="614"/>
      <c r="OSH3" s="614"/>
      <c r="OSI3" s="614"/>
      <c r="OSJ3" s="614"/>
      <c r="OSK3" s="614"/>
      <c r="OSL3" s="614"/>
      <c r="OSM3" s="614"/>
      <c r="OSN3" s="614"/>
      <c r="OSO3" s="614"/>
      <c r="OSP3" s="614"/>
      <c r="OSQ3" s="614"/>
      <c r="OSR3" s="614"/>
      <c r="OSS3" s="614"/>
      <c r="OST3" s="614"/>
      <c r="OSU3" s="614"/>
      <c r="OSV3" s="614"/>
      <c r="OSW3" s="614"/>
      <c r="OSX3" s="614"/>
      <c r="OSY3" s="614"/>
      <c r="OSZ3" s="614"/>
      <c r="OTA3" s="614"/>
      <c r="OTB3" s="614"/>
      <c r="OTC3" s="614"/>
      <c r="OTD3" s="614"/>
      <c r="OTE3" s="614"/>
      <c r="OTF3" s="614"/>
      <c r="OTG3" s="614"/>
      <c r="OTH3" s="614"/>
      <c r="OTI3" s="614"/>
      <c r="OTJ3" s="614"/>
      <c r="OTK3" s="614"/>
      <c r="OTL3" s="614"/>
      <c r="OTM3" s="614"/>
      <c r="OTN3" s="614"/>
      <c r="OTO3" s="614"/>
      <c r="OTP3" s="614"/>
      <c r="OTQ3" s="614"/>
      <c r="OTR3" s="614"/>
      <c r="OTS3" s="614"/>
      <c r="OTT3" s="614"/>
      <c r="OTU3" s="614"/>
      <c r="OTV3" s="614"/>
      <c r="OTW3" s="614"/>
      <c r="OTX3" s="614"/>
      <c r="OTY3" s="614"/>
      <c r="OTZ3" s="614"/>
      <c r="OUA3" s="614"/>
      <c r="OUB3" s="614"/>
      <c r="OUC3" s="614"/>
      <c r="OUD3" s="614"/>
      <c r="OUE3" s="614"/>
      <c r="OUF3" s="614"/>
      <c r="OUG3" s="614"/>
      <c r="OUH3" s="614"/>
      <c r="OUI3" s="614"/>
      <c r="OUJ3" s="614"/>
      <c r="OUK3" s="614"/>
      <c r="OUL3" s="614"/>
      <c r="OUM3" s="614"/>
      <c r="OUN3" s="614"/>
      <c r="OUO3" s="614"/>
      <c r="OUP3" s="614"/>
      <c r="OUQ3" s="614"/>
      <c r="OUR3" s="614"/>
      <c r="OUS3" s="614"/>
      <c r="OUT3" s="614"/>
      <c r="OUU3" s="614"/>
      <c r="OUV3" s="614"/>
      <c r="OUW3" s="614"/>
      <c r="OUX3" s="614"/>
      <c r="OUY3" s="614"/>
      <c r="OUZ3" s="614"/>
      <c r="OVA3" s="614"/>
      <c r="OVB3" s="614"/>
      <c r="OVC3" s="614"/>
      <c r="OVD3" s="614"/>
      <c r="OVE3" s="614"/>
      <c r="OVF3" s="614"/>
      <c r="OVG3" s="614"/>
      <c r="OVH3" s="614"/>
      <c r="OVI3" s="614"/>
      <c r="OVJ3" s="614"/>
      <c r="OVK3" s="614"/>
      <c r="OVL3" s="614"/>
      <c r="OVM3" s="614"/>
      <c r="OVN3" s="614"/>
      <c r="OVO3" s="614"/>
      <c r="OVP3" s="614"/>
      <c r="OVQ3" s="614"/>
      <c r="OVR3" s="614"/>
      <c r="OVS3" s="614"/>
      <c r="OVT3" s="614"/>
      <c r="OVU3" s="614"/>
      <c r="OVV3" s="614"/>
      <c r="OVW3" s="614"/>
      <c r="OVX3" s="614"/>
      <c r="OVY3" s="614"/>
      <c r="OVZ3" s="614"/>
      <c r="OWA3" s="614"/>
      <c r="OWB3" s="614"/>
      <c r="OWC3" s="614"/>
      <c r="OWD3" s="614"/>
      <c r="OWE3" s="614"/>
      <c r="OWF3" s="614"/>
      <c r="OWG3" s="614"/>
      <c r="OWH3" s="614"/>
      <c r="OWI3" s="614"/>
      <c r="OWJ3" s="614"/>
      <c r="OWK3" s="614"/>
      <c r="OWL3" s="614"/>
      <c r="OWM3" s="614"/>
      <c r="OWN3" s="614"/>
      <c r="OWO3" s="614"/>
      <c r="OWP3" s="614"/>
      <c r="OWQ3" s="614"/>
      <c r="OWR3" s="614"/>
      <c r="OWS3" s="614"/>
      <c r="OWT3" s="614"/>
      <c r="OWU3" s="614"/>
      <c r="OWV3" s="614"/>
      <c r="OWW3" s="614"/>
      <c r="OWX3" s="614"/>
      <c r="OWY3" s="614"/>
      <c r="OWZ3" s="614"/>
      <c r="OXA3" s="614"/>
      <c r="OXB3" s="614"/>
      <c r="OXC3" s="614"/>
      <c r="OXD3" s="614"/>
      <c r="OXE3" s="614"/>
      <c r="OXF3" s="614"/>
      <c r="OXG3" s="614"/>
      <c r="OXH3" s="614"/>
      <c r="OXI3" s="614"/>
      <c r="OXJ3" s="614"/>
      <c r="OXK3" s="614"/>
      <c r="OXL3" s="614"/>
      <c r="OXM3" s="614"/>
      <c r="OXN3" s="614"/>
      <c r="OXO3" s="614"/>
      <c r="OXP3" s="614"/>
      <c r="OXQ3" s="614"/>
      <c r="OXR3" s="614"/>
      <c r="OXS3" s="614"/>
      <c r="OXT3" s="614"/>
      <c r="OXU3" s="614"/>
      <c r="OXV3" s="614"/>
      <c r="OXW3" s="614"/>
      <c r="OXX3" s="614"/>
      <c r="OXY3" s="614"/>
      <c r="OXZ3" s="614"/>
      <c r="OYA3" s="614"/>
      <c r="OYB3" s="614"/>
      <c r="OYC3" s="614"/>
      <c r="OYD3" s="614"/>
      <c r="OYE3" s="614"/>
      <c r="OYF3" s="614"/>
      <c r="OYG3" s="614"/>
      <c r="OYH3" s="614"/>
      <c r="OYI3" s="614"/>
      <c r="OYJ3" s="614"/>
      <c r="OYK3" s="614"/>
      <c r="OYL3" s="614"/>
      <c r="OYM3" s="614"/>
      <c r="OYN3" s="614"/>
      <c r="OYO3" s="614"/>
      <c r="OYP3" s="614"/>
      <c r="OYQ3" s="614"/>
      <c r="OYR3" s="614"/>
      <c r="OYS3" s="614"/>
      <c r="OYT3" s="614"/>
      <c r="OYU3" s="614"/>
      <c r="OYV3" s="614"/>
      <c r="OYW3" s="614"/>
      <c r="OYX3" s="614"/>
      <c r="OYY3" s="614"/>
      <c r="OYZ3" s="614"/>
      <c r="OZA3" s="614"/>
      <c r="OZB3" s="614"/>
      <c r="OZC3" s="614"/>
      <c r="OZD3" s="614"/>
      <c r="OZE3" s="614"/>
      <c r="OZF3" s="614"/>
      <c r="OZG3" s="614"/>
      <c r="OZH3" s="614"/>
      <c r="OZI3" s="614"/>
      <c r="OZJ3" s="614"/>
      <c r="OZK3" s="614"/>
      <c r="OZL3" s="614"/>
      <c r="OZM3" s="614"/>
      <c r="OZN3" s="614"/>
      <c r="OZO3" s="614"/>
      <c r="OZP3" s="614"/>
      <c r="OZQ3" s="614"/>
      <c r="OZR3" s="614"/>
      <c r="OZS3" s="614"/>
      <c r="OZT3" s="614"/>
      <c r="OZU3" s="614"/>
      <c r="OZV3" s="614"/>
      <c r="OZW3" s="614"/>
      <c r="OZX3" s="614"/>
      <c r="OZY3" s="614"/>
      <c r="OZZ3" s="614"/>
      <c r="PAA3" s="614"/>
      <c r="PAB3" s="614"/>
      <c r="PAC3" s="614"/>
      <c r="PAD3" s="614"/>
      <c r="PAE3" s="614"/>
      <c r="PAF3" s="614"/>
      <c r="PAG3" s="614"/>
      <c r="PAH3" s="614"/>
      <c r="PAI3" s="614"/>
      <c r="PAJ3" s="614"/>
      <c r="PAK3" s="614"/>
      <c r="PAL3" s="614"/>
      <c r="PAM3" s="614"/>
      <c r="PAN3" s="614"/>
      <c r="PAO3" s="614"/>
      <c r="PAP3" s="614"/>
      <c r="PAQ3" s="614"/>
      <c r="PAR3" s="614"/>
      <c r="PAS3" s="614"/>
      <c r="PAT3" s="614"/>
      <c r="PAU3" s="614"/>
      <c r="PAV3" s="614"/>
      <c r="PAW3" s="614"/>
      <c r="PAX3" s="614"/>
      <c r="PAY3" s="614"/>
      <c r="PAZ3" s="614"/>
      <c r="PBA3" s="614"/>
      <c r="PBB3" s="614"/>
      <c r="PBC3" s="614"/>
      <c r="PBD3" s="614"/>
      <c r="PBE3" s="614"/>
      <c r="PBF3" s="614"/>
      <c r="PBG3" s="614"/>
      <c r="PBH3" s="614"/>
      <c r="PBI3" s="614"/>
      <c r="PBJ3" s="614"/>
      <c r="PBK3" s="614"/>
      <c r="PBL3" s="614"/>
      <c r="PBM3" s="614"/>
      <c r="PBN3" s="614"/>
      <c r="PBO3" s="614"/>
      <c r="PBP3" s="614"/>
      <c r="PBQ3" s="614"/>
      <c r="PBR3" s="614"/>
      <c r="PBS3" s="614"/>
      <c r="PBT3" s="614"/>
      <c r="PBU3" s="614"/>
      <c r="PBV3" s="614"/>
      <c r="PBW3" s="614"/>
      <c r="PBX3" s="614"/>
      <c r="PBY3" s="614"/>
      <c r="PBZ3" s="614"/>
      <c r="PCA3" s="614"/>
      <c r="PCB3" s="614"/>
      <c r="PCC3" s="614"/>
      <c r="PCD3" s="614"/>
      <c r="PCE3" s="614"/>
      <c r="PCF3" s="614"/>
      <c r="PCG3" s="614"/>
      <c r="PCH3" s="614"/>
      <c r="PCI3" s="614"/>
      <c r="PCJ3" s="614"/>
      <c r="PCK3" s="614"/>
      <c r="PCL3" s="614"/>
      <c r="PCM3" s="614"/>
      <c r="PCN3" s="614"/>
      <c r="PCO3" s="614"/>
      <c r="PCP3" s="614"/>
      <c r="PCQ3" s="614"/>
      <c r="PCR3" s="614"/>
      <c r="PCS3" s="614"/>
      <c r="PCT3" s="614"/>
      <c r="PCU3" s="614"/>
      <c r="PCV3" s="614"/>
      <c r="PCW3" s="614"/>
      <c r="PCX3" s="614"/>
      <c r="PCY3" s="614"/>
      <c r="PCZ3" s="614"/>
      <c r="PDA3" s="614"/>
      <c r="PDB3" s="614"/>
      <c r="PDC3" s="614"/>
      <c r="PDD3" s="614"/>
      <c r="PDE3" s="614"/>
      <c r="PDF3" s="614"/>
      <c r="PDG3" s="614"/>
      <c r="PDH3" s="614"/>
      <c r="PDI3" s="614"/>
      <c r="PDJ3" s="614"/>
      <c r="PDK3" s="614"/>
      <c r="PDL3" s="614"/>
      <c r="PDM3" s="614"/>
      <c r="PDN3" s="614"/>
      <c r="PDO3" s="614"/>
      <c r="PDP3" s="614"/>
      <c r="PDQ3" s="614"/>
      <c r="PDR3" s="614"/>
      <c r="PDS3" s="614"/>
      <c r="PDT3" s="614"/>
      <c r="PDU3" s="614"/>
      <c r="PDV3" s="614"/>
      <c r="PDW3" s="614"/>
      <c r="PDX3" s="614"/>
      <c r="PDY3" s="614"/>
      <c r="PDZ3" s="614"/>
      <c r="PEA3" s="614"/>
      <c r="PEB3" s="614"/>
      <c r="PEC3" s="614"/>
      <c r="PED3" s="614"/>
      <c r="PEE3" s="614"/>
      <c r="PEF3" s="614"/>
      <c r="PEG3" s="614"/>
      <c r="PEH3" s="614"/>
      <c r="PEI3" s="614"/>
      <c r="PEJ3" s="614"/>
      <c r="PEK3" s="614"/>
      <c r="PEL3" s="614"/>
      <c r="PEM3" s="614"/>
      <c r="PEN3" s="614"/>
      <c r="PEO3" s="614"/>
      <c r="PEP3" s="614"/>
      <c r="PEQ3" s="614"/>
      <c r="PER3" s="614"/>
      <c r="PES3" s="614"/>
      <c r="PET3" s="614"/>
      <c r="PEU3" s="614"/>
      <c r="PEV3" s="614"/>
      <c r="PEW3" s="614"/>
      <c r="PEX3" s="614"/>
      <c r="PEY3" s="614"/>
      <c r="PEZ3" s="614"/>
      <c r="PFA3" s="614"/>
      <c r="PFB3" s="614"/>
      <c r="PFC3" s="614"/>
      <c r="PFD3" s="614"/>
      <c r="PFE3" s="614"/>
      <c r="PFF3" s="614"/>
      <c r="PFG3" s="614"/>
      <c r="PFH3" s="614"/>
      <c r="PFI3" s="614"/>
      <c r="PFJ3" s="614"/>
      <c r="PFK3" s="614"/>
      <c r="PFL3" s="614"/>
      <c r="PFM3" s="614"/>
      <c r="PFN3" s="614"/>
      <c r="PFO3" s="614"/>
      <c r="PFP3" s="614"/>
      <c r="PFQ3" s="614"/>
      <c r="PFR3" s="614"/>
      <c r="PFS3" s="614"/>
      <c r="PFT3" s="614"/>
      <c r="PFU3" s="614"/>
      <c r="PFV3" s="614"/>
      <c r="PFW3" s="614"/>
      <c r="PFX3" s="614"/>
      <c r="PFY3" s="614"/>
      <c r="PFZ3" s="614"/>
      <c r="PGA3" s="614"/>
      <c r="PGB3" s="614"/>
      <c r="PGC3" s="614"/>
      <c r="PGD3" s="614"/>
      <c r="PGE3" s="614"/>
      <c r="PGF3" s="614"/>
      <c r="PGG3" s="614"/>
      <c r="PGH3" s="614"/>
      <c r="PGI3" s="614"/>
      <c r="PGJ3" s="614"/>
      <c r="PGK3" s="614"/>
      <c r="PGL3" s="614"/>
      <c r="PGM3" s="614"/>
      <c r="PGN3" s="614"/>
      <c r="PGO3" s="614"/>
      <c r="PGP3" s="614"/>
      <c r="PGQ3" s="614"/>
      <c r="PGR3" s="614"/>
      <c r="PGS3" s="614"/>
      <c r="PGT3" s="614"/>
      <c r="PGU3" s="614"/>
      <c r="PGV3" s="614"/>
      <c r="PGW3" s="614"/>
      <c r="PGX3" s="614"/>
      <c r="PGY3" s="614"/>
      <c r="PGZ3" s="614"/>
      <c r="PHA3" s="614"/>
      <c r="PHB3" s="614"/>
      <c r="PHC3" s="614"/>
      <c r="PHD3" s="614"/>
      <c r="PHE3" s="614"/>
      <c r="PHF3" s="614"/>
      <c r="PHG3" s="614"/>
      <c r="PHH3" s="614"/>
      <c r="PHI3" s="614"/>
      <c r="PHJ3" s="614"/>
      <c r="PHK3" s="614"/>
      <c r="PHL3" s="614"/>
      <c r="PHM3" s="614"/>
      <c r="PHN3" s="614"/>
      <c r="PHO3" s="614"/>
      <c r="PHP3" s="614"/>
      <c r="PHQ3" s="614"/>
      <c r="PHR3" s="614"/>
      <c r="PHS3" s="614"/>
      <c r="PHT3" s="614"/>
      <c r="PHU3" s="614"/>
      <c r="PHV3" s="614"/>
      <c r="PHW3" s="614"/>
      <c r="PHX3" s="614"/>
      <c r="PHY3" s="614"/>
      <c r="PHZ3" s="614"/>
      <c r="PIA3" s="614"/>
      <c r="PIB3" s="614"/>
      <c r="PIC3" s="614"/>
      <c r="PID3" s="614"/>
      <c r="PIE3" s="614"/>
      <c r="PIF3" s="614"/>
      <c r="PIG3" s="614"/>
      <c r="PIH3" s="614"/>
      <c r="PII3" s="614"/>
      <c r="PIJ3" s="614"/>
      <c r="PIK3" s="614"/>
      <c r="PIL3" s="614"/>
      <c r="PIM3" s="614"/>
      <c r="PIN3" s="614"/>
      <c r="PIO3" s="614"/>
      <c r="PIP3" s="614"/>
      <c r="PIQ3" s="614"/>
      <c r="PIR3" s="614"/>
      <c r="PIS3" s="614"/>
      <c r="PIT3" s="614"/>
      <c r="PIU3" s="614"/>
      <c r="PIV3" s="614"/>
      <c r="PIW3" s="614"/>
      <c r="PIX3" s="614"/>
      <c r="PIY3" s="614"/>
      <c r="PIZ3" s="614"/>
      <c r="PJA3" s="614"/>
      <c r="PJB3" s="614"/>
      <c r="PJC3" s="614"/>
      <c r="PJD3" s="614"/>
      <c r="PJE3" s="614"/>
      <c r="PJF3" s="614"/>
      <c r="PJG3" s="614"/>
      <c r="PJH3" s="614"/>
      <c r="PJI3" s="614"/>
      <c r="PJJ3" s="614"/>
      <c r="PJK3" s="614"/>
      <c r="PJL3" s="614"/>
      <c r="PJM3" s="614"/>
      <c r="PJN3" s="614"/>
      <c r="PJO3" s="614"/>
      <c r="PJP3" s="614"/>
      <c r="PJQ3" s="614"/>
      <c r="PJR3" s="614"/>
      <c r="PJS3" s="614"/>
      <c r="PJT3" s="614"/>
      <c r="PJU3" s="614"/>
      <c r="PJV3" s="614"/>
      <c r="PJW3" s="614"/>
      <c r="PJX3" s="614"/>
      <c r="PJY3" s="614"/>
      <c r="PJZ3" s="614"/>
      <c r="PKA3" s="614"/>
      <c r="PKB3" s="614"/>
      <c r="PKC3" s="614"/>
      <c r="PKD3" s="614"/>
      <c r="PKE3" s="614"/>
      <c r="PKF3" s="614"/>
      <c r="PKG3" s="614"/>
      <c r="PKH3" s="614"/>
      <c r="PKI3" s="614"/>
      <c r="PKJ3" s="614"/>
      <c r="PKK3" s="614"/>
      <c r="PKL3" s="614"/>
      <c r="PKM3" s="614"/>
      <c r="PKN3" s="614"/>
      <c r="PKO3" s="614"/>
      <c r="PKP3" s="614"/>
      <c r="PKQ3" s="614"/>
      <c r="PKR3" s="614"/>
      <c r="PKS3" s="614"/>
      <c r="PKT3" s="614"/>
      <c r="PKU3" s="614"/>
      <c r="PKV3" s="614"/>
      <c r="PKW3" s="614"/>
      <c r="PKX3" s="614"/>
      <c r="PKY3" s="614"/>
      <c r="PKZ3" s="614"/>
      <c r="PLA3" s="614"/>
      <c r="PLB3" s="614"/>
      <c r="PLC3" s="614"/>
      <c r="PLD3" s="614"/>
      <c r="PLE3" s="614"/>
      <c r="PLF3" s="614"/>
      <c r="PLG3" s="614"/>
      <c r="PLH3" s="614"/>
      <c r="PLI3" s="614"/>
      <c r="PLJ3" s="614"/>
      <c r="PLK3" s="614"/>
      <c r="PLL3" s="614"/>
      <c r="PLM3" s="614"/>
      <c r="PLN3" s="614"/>
      <c r="PLO3" s="614"/>
      <c r="PLP3" s="614"/>
      <c r="PLQ3" s="614"/>
      <c r="PLR3" s="614"/>
      <c r="PLS3" s="614"/>
      <c r="PLT3" s="614"/>
      <c r="PLU3" s="614"/>
      <c r="PLV3" s="614"/>
      <c r="PLW3" s="614"/>
      <c r="PLX3" s="614"/>
      <c r="PLY3" s="614"/>
      <c r="PLZ3" s="614"/>
      <c r="PMA3" s="614"/>
      <c r="PMB3" s="614"/>
      <c r="PMC3" s="614"/>
      <c r="PMD3" s="614"/>
      <c r="PME3" s="614"/>
      <c r="PMF3" s="614"/>
      <c r="PMG3" s="614"/>
      <c r="PMH3" s="614"/>
      <c r="PMI3" s="614"/>
      <c r="PMJ3" s="614"/>
      <c r="PMK3" s="614"/>
      <c r="PML3" s="614"/>
      <c r="PMM3" s="614"/>
      <c r="PMN3" s="614"/>
      <c r="PMO3" s="614"/>
      <c r="PMP3" s="614"/>
      <c r="PMQ3" s="614"/>
      <c r="PMR3" s="614"/>
      <c r="PMS3" s="614"/>
      <c r="PMT3" s="614"/>
      <c r="PMU3" s="614"/>
      <c r="PMV3" s="614"/>
      <c r="PMW3" s="614"/>
      <c r="PMX3" s="614"/>
      <c r="PMY3" s="614"/>
      <c r="PMZ3" s="614"/>
      <c r="PNA3" s="614"/>
      <c r="PNB3" s="614"/>
      <c r="PNC3" s="614"/>
      <c r="PND3" s="614"/>
      <c r="PNE3" s="614"/>
      <c r="PNF3" s="614"/>
      <c r="PNG3" s="614"/>
      <c r="PNH3" s="614"/>
      <c r="PNI3" s="614"/>
      <c r="PNJ3" s="614"/>
      <c r="PNK3" s="614"/>
      <c r="PNL3" s="614"/>
      <c r="PNM3" s="614"/>
      <c r="PNN3" s="614"/>
      <c r="PNO3" s="614"/>
      <c r="PNP3" s="614"/>
      <c r="PNQ3" s="614"/>
      <c r="PNR3" s="614"/>
      <c r="PNS3" s="614"/>
      <c r="PNT3" s="614"/>
      <c r="PNU3" s="614"/>
      <c r="PNV3" s="614"/>
      <c r="PNW3" s="614"/>
      <c r="PNX3" s="614"/>
      <c r="PNY3" s="614"/>
      <c r="PNZ3" s="614"/>
      <c r="POA3" s="614"/>
      <c r="POB3" s="614"/>
      <c r="POC3" s="614"/>
      <c r="POD3" s="614"/>
      <c r="POE3" s="614"/>
      <c r="POF3" s="614"/>
      <c r="POG3" s="614"/>
      <c r="POH3" s="614"/>
      <c r="POI3" s="614"/>
      <c r="POJ3" s="614"/>
      <c r="POK3" s="614"/>
      <c r="POL3" s="614"/>
      <c r="POM3" s="614"/>
      <c r="PON3" s="614"/>
      <c r="POO3" s="614"/>
      <c r="POP3" s="614"/>
      <c r="POQ3" s="614"/>
      <c r="POR3" s="614"/>
      <c r="POS3" s="614"/>
      <c r="POT3" s="614"/>
      <c r="POU3" s="614"/>
      <c r="POV3" s="614"/>
      <c r="POW3" s="614"/>
      <c r="POX3" s="614"/>
      <c r="POY3" s="614"/>
      <c r="POZ3" s="614"/>
      <c r="PPA3" s="614"/>
      <c r="PPB3" s="614"/>
      <c r="PPC3" s="614"/>
      <c r="PPD3" s="614"/>
      <c r="PPE3" s="614"/>
      <c r="PPF3" s="614"/>
      <c r="PPG3" s="614"/>
      <c r="PPH3" s="614"/>
      <c r="PPI3" s="614"/>
      <c r="PPJ3" s="614"/>
      <c r="PPK3" s="614"/>
      <c r="PPL3" s="614"/>
      <c r="PPM3" s="614"/>
      <c r="PPN3" s="614"/>
      <c r="PPO3" s="614"/>
      <c r="PPP3" s="614"/>
      <c r="PPQ3" s="614"/>
      <c r="PPR3" s="614"/>
      <c r="PPS3" s="614"/>
      <c r="PPT3" s="614"/>
      <c r="PPU3" s="614"/>
      <c r="PPV3" s="614"/>
      <c r="PPW3" s="614"/>
      <c r="PPX3" s="614"/>
      <c r="PPY3" s="614"/>
      <c r="PPZ3" s="614"/>
      <c r="PQA3" s="614"/>
      <c r="PQB3" s="614"/>
      <c r="PQC3" s="614"/>
      <c r="PQD3" s="614"/>
      <c r="PQE3" s="614"/>
      <c r="PQF3" s="614"/>
      <c r="PQG3" s="614"/>
      <c r="PQH3" s="614"/>
      <c r="PQI3" s="614"/>
      <c r="PQJ3" s="614"/>
      <c r="PQK3" s="614"/>
      <c r="PQL3" s="614"/>
      <c r="PQM3" s="614"/>
      <c r="PQN3" s="614"/>
      <c r="PQO3" s="614"/>
      <c r="PQP3" s="614"/>
      <c r="PQQ3" s="614"/>
      <c r="PQR3" s="614"/>
      <c r="PQS3" s="614"/>
      <c r="PQT3" s="614"/>
      <c r="PQU3" s="614"/>
      <c r="PQV3" s="614"/>
      <c r="PQW3" s="614"/>
      <c r="PQX3" s="614"/>
      <c r="PQY3" s="614"/>
      <c r="PQZ3" s="614"/>
      <c r="PRA3" s="614"/>
      <c r="PRB3" s="614"/>
      <c r="PRC3" s="614"/>
      <c r="PRD3" s="614"/>
      <c r="PRE3" s="614"/>
      <c r="PRF3" s="614"/>
      <c r="PRG3" s="614"/>
      <c r="PRH3" s="614"/>
      <c r="PRI3" s="614"/>
      <c r="PRJ3" s="614"/>
      <c r="PRK3" s="614"/>
      <c r="PRL3" s="614"/>
      <c r="PRM3" s="614"/>
      <c r="PRN3" s="614"/>
      <c r="PRO3" s="614"/>
      <c r="PRP3" s="614"/>
      <c r="PRQ3" s="614"/>
      <c r="PRR3" s="614"/>
      <c r="PRS3" s="614"/>
      <c r="PRT3" s="614"/>
      <c r="PRU3" s="614"/>
      <c r="PRV3" s="614"/>
      <c r="PRW3" s="614"/>
      <c r="PRX3" s="614"/>
      <c r="PRY3" s="614"/>
      <c r="PRZ3" s="614"/>
      <c r="PSA3" s="614"/>
      <c r="PSB3" s="614"/>
      <c r="PSC3" s="614"/>
      <c r="PSD3" s="614"/>
      <c r="PSE3" s="614"/>
      <c r="PSF3" s="614"/>
      <c r="PSG3" s="614"/>
      <c r="PSH3" s="614"/>
      <c r="PSI3" s="614"/>
      <c r="PSJ3" s="614"/>
      <c r="PSK3" s="614"/>
      <c r="PSL3" s="614"/>
      <c r="PSM3" s="614"/>
      <c r="PSN3" s="614"/>
      <c r="PSO3" s="614"/>
      <c r="PSP3" s="614"/>
      <c r="PSQ3" s="614"/>
      <c r="PSR3" s="614"/>
      <c r="PSS3" s="614"/>
      <c r="PST3" s="614"/>
      <c r="PSU3" s="614"/>
      <c r="PSV3" s="614"/>
      <c r="PSW3" s="614"/>
      <c r="PSX3" s="614"/>
      <c r="PSY3" s="614"/>
      <c r="PSZ3" s="614"/>
      <c r="PTA3" s="614"/>
      <c r="PTB3" s="614"/>
      <c r="PTC3" s="614"/>
      <c r="PTD3" s="614"/>
      <c r="PTE3" s="614"/>
      <c r="PTF3" s="614"/>
      <c r="PTG3" s="614"/>
      <c r="PTH3" s="614"/>
      <c r="PTI3" s="614"/>
      <c r="PTJ3" s="614"/>
      <c r="PTK3" s="614"/>
      <c r="PTL3" s="614"/>
      <c r="PTM3" s="614"/>
      <c r="PTN3" s="614"/>
      <c r="PTO3" s="614"/>
      <c r="PTP3" s="614"/>
      <c r="PTQ3" s="614"/>
      <c r="PTR3" s="614"/>
      <c r="PTS3" s="614"/>
      <c r="PTT3" s="614"/>
      <c r="PTU3" s="614"/>
      <c r="PTV3" s="614"/>
      <c r="PTW3" s="614"/>
      <c r="PTX3" s="614"/>
      <c r="PTY3" s="614"/>
      <c r="PTZ3" s="614"/>
      <c r="PUA3" s="614"/>
      <c r="PUB3" s="614"/>
      <c r="PUC3" s="614"/>
      <c r="PUD3" s="614"/>
      <c r="PUE3" s="614"/>
      <c r="PUF3" s="614"/>
      <c r="PUG3" s="614"/>
      <c r="PUH3" s="614"/>
      <c r="PUI3" s="614"/>
      <c r="PUJ3" s="614"/>
      <c r="PUK3" s="614"/>
      <c r="PUL3" s="614"/>
      <c r="PUM3" s="614"/>
      <c r="PUN3" s="614"/>
      <c r="PUO3" s="614"/>
      <c r="PUP3" s="614"/>
      <c r="PUQ3" s="614"/>
      <c r="PUR3" s="614"/>
      <c r="PUS3" s="614"/>
      <c r="PUT3" s="614"/>
      <c r="PUU3" s="614"/>
      <c r="PUV3" s="614"/>
      <c r="PUW3" s="614"/>
      <c r="PUX3" s="614"/>
      <c r="PUY3" s="614"/>
      <c r="PUZ3" s="614"/>
      <c r="PVA3" s="614"/>
      <c r="PVB3" s="614"/>
      <c r="PVC3" s="614"/>
      <c r="PVD3" s="614"/>
      <c r="PVE3" s="614"/>
      <c r="PVF3" s="614"/>
      <c r="PVG3" s="614"/>
      <c r="PVH3" s="614"/>
      <c r="PVI3" s="614"/>
      <c r="PVJ3" s="614"/>
      <c r="PVK3" s="614"/>
      <c r="PVL3" s="614"/>
      <c r="PVM3" s="614"/>
      <c r="PVN3" s="614"/>
      <c r="PVO3" s="614"/>
      <c r="PVP3" s="614"/>
      <c r="PVQ3" s="614"/>
      <c r="PVR3" s="614"/>
      <c r="PVS3" s="614"/>
      <c r="PVT3" s="614"/>
      <c r="PVU3" s="614"/>
      <c r="PVV3" s="614"/>
      <c r="PVW3" s="614"/>
      <c r="PVX3" s="614"/>
      <c r="PVY3" s="614"/>
      <c r="PVZ3" s="614"/>
      <c r="PWA3" s="614"/>
      <c r="PWB3" s="614"/>
      <c r="PWC3" s="614"/>
      <c r="PWD3" s="614"/>
      <c r="PWE3" s="614"/>
      <c r="PWF3" s="614"/>
      <c r="PWG3" s="614"/>
      <c r="PWH3" s="614"/>
      <c r="PWI3" s="614"/>
      <c r="PWJ3" s="614"/>
      <c r="PWK3" s="614"/>
      <c r="PWL3" s="614"/>
      <c r="PWM3" s="614"/>
      <c r="PWN3" s="614"/>
      <c r="PWO3" s="614"/>
      <c r="PWP3" s="614"/>
      <c r="PWQ3" s="614"/>
      <c r="PWR3" s="614"/>
      <c r="PWS3" s="614"/>
      <c r="PWT3" s="614"/>
      <c r="PWU3" s="614"/>
      <c r="PWV3" s="614"/>
      <c r="PWW3" s="614"/>
      <c r="PWX3" s="614"/>
      <c r="PWY3" s="614"/>
      <c r="PWZ3" s="614"/>
      <c r="PXA3" s="614"/>
      <c r="PXB3" s="614"/>
      <c r="PXC3" s="614"/>
      <c r="PXD3" s="614"/>
      <c r="PXE3" s="614"/>
      <c r="PXF3" s="614"/>
      <c r="PXG3" s="614"/>
      <c r="PXH3" s="614"/>
      <c r="PXI3" s="614"/>
      <c r="PXJ3" s="614"/>
      <c r="PXK3" s="614"/>
      <c r="PXL3" s="614"/>
      <c r="PXM3" s="614"/>
      <c r="PXN3" s="614"/>
      <c r="PXO3" s="614"/>
      <c r="PXP3" s="614"/>
      <c r="PXQ3" s="614"/>
      <c r="PXR3" s="614"/>
      <c r="PXS3" s="614"/>
      <c r="PXT3" s="614"/>
      <c r="PXU3" s="614"/>
      <c r="PXV3" s="614"/>
      <c r="PXW3" s="614"/>
      <c r="PXX3" s="614"/>
      <c r="PXY3" s="614"/>
      <c r="PXZ3" s="614"/>
      <c r="PYA3" s="614"/>
      <c r="PYB3" s="614"/>
      <c r="PYC3" s="614"/>
      <c r="PYD3" s="614"/>
      <c r="PYE3" s="614"/>
      <c r="PYF3" s="614"/>
      <c r="PYG3" s="614"/>
      <c r="PYH3" s="614"/>
      <c r="PYI3" s="614"/>
      <c r="PYJ3" s="614"/>
      <c r="PYK3" s="614"/>
      <c r="PYL3" s="614"/>
      <c r="PYM3" s="614"/>
      <c r="PYN3" s="614"/>
      <c r="PYO3" s="614"/>
      <c r="PYP3" s="614"/>
      <c r="PYQ3" s="614"/>
      <c r="PYR3" s="614"/>
      <c r="PYS3" s="614"/>
      <c r="PYT3" s="614"/>
      <c r="PYU3" s="614"/>
      <c r="PYV3" s="614"/>
      <c r="PYW3" s="614"/>
      <c r="PYX3" s="614"/>
      <c r="PYY3" s="614"/>
      <c r="PYZ3" s="614"/>
      <c r="PZA3" s="614"/>
      <c r="PZB3" s="614"/>
      <c r="PZC3" s="614"/>
      <c r="PZD3" s="614"/>
      <c r="PZE3" s="614"/>
      <c r="PZF3" s="614"/>
      <c r="PZG3" s="614"/>
      <c r="PZH3" s="614"/>
      <c r="PZI3" s="614"/>
      <c r="PZJ3" s="614"/>
      <c r="PZK3" s="614"/>
      <c r="PZL3" s="614"/>
      <c r="PZM3" s="614"/>
      <c r="PZN3" s="614"/>
      <c r="PZO3" s="614"/>
      <c r="PZP3" s="614"/>
      <c r="PZQ3" s="614"/>
      <c r="PZR3" s="614"/>
      <c r="PZS3" s="614"/>
      <c r="PZT3" s="614"/>
      <c r="PZU3" s="614"/>
      <c r="PZV3" s="614"/>
      <c r="PZW3" s="614"/>
      <c r="PZX3" s="614"/>
      <c r="PZY3" s="614"/>
      <c r="PZZ3" s="614"/>
      <c r="QAA3" s="614"/>
      <c r="QAB3" s="614"/>
      <c r="QAC3" s="614"/>
      <c r="QAD3" s="614"/>
      <c r="QAE3" s="614"/>
      <c r="QAF3" s="614"/>
      <c r="QAG3" s="614"/>
      <c r="QAH3" s="614"/>
      <c r="QAI3" s="614"/>
      <c r="QAJ3" s="614"/>
      <c r="QAK3" s="614"/>
      <c r="QAL3" s="614"/>
      <c r="QAM3" s="614"/>
      <c r="QAN3" s="614"/>
      <c r="QAO3" s="614"/>
      <c r="QAP3" s="614"/>
      <c r="QAQ3" s="614"/>
      <c r="QAR3" s="614"/>
      <c r="QAS3" s="614"/>
      <c r="QAT3" s="614"/>
      <c r="QAU3" s="614"/>
      <c r="QAV3" s="614"/>
      <c r="QAW3" s="614"/>
      <c r="QAX3" s="614"/>
      <c r="QAY3" s="614"/>
      <c r="QAZ3" s="614"/>
      <c r="QBA3" s="614"/>
      <c r="QBB3" s="614"/>
      <c r="QBC3" s="614"/>
      <c r="QBD3" s="614"/>
      <c r="QBE3" s="614"/>
      <c r="QBF3" s="614"/>
      <c r="QBG3" s="614"/>
      <c r="QBH3" s="614"/>
      <c r="QBI3" s="614"/>
      <c r="QBJ3" s="614"/>
      <c r="QBK3" s="614"/>
      <c r="QBL3" s="614"/>
      <c r="QBM3" s="614"/>
      <c r="QBN3" s="614"/>
      <c r="QBO3" s="614"/>
      <c r="QBP3" s="614"/>
      <c r="QBQ3" s="614"/>
      <c r="QBR3" s="614"/>
      <c r="QBS3" s="614"/>
      <c r="QBT3" s="614"/>
      <c r="QBU3" s="614"/>
      <c r="QBV3" s="614"/>
      <c r="QBW3" s="614"/>
      <c r="QBX3" s="614"/>
      <c r="QBY3" s="614"/>
      <c r="QBZ3" s="614"/>
      <c r="QCA3" s="614"/>
      <c r="QCB3" s="614"/>
      <c r="QCC3" s="614"/>
      <c r="QCD3" s="614"/>
      <c r="QCE3" s="614"/>
      <c r="QCF3" s="614"/>
      <c r="QCG3" s="614"/>
      <c r="QCH3" s="614"/>
      <c r="QCI3" s="614"/>
      <c r="QCJ3" s="614"/>
      <c r="QCK3" s="614"/>
      <c r="QCL3" s="614"/>
      <c r="QCM3" s="614"/>
      <c r="QCN3" s="614"/>
      <c r="QCO3" s="614"/>
      <c r="QCP3" s="614"/>
      <c r="QCQ3" s="614"/>
      <c r="QCR3" s="614"/>
      <c r="QCS3" s="614"/>
      <c r="QCT3" s="614"/>
      <c r="QCU3" s="614"/>
      <c r="QCV3" s="614"/>
      <c r="QCW3" s="614"/>
      <c r="QCX3" s="614"/>
      <c r="QCY3" s="614"/>
      <c r="QCZ3" s="614"/>
      <c r="QDA3" s="614"/>
      <c r="QDB3" s="614"/>
      <c r="QDC3" s="614"/>
      <c r="QDD3" s="614"/>
      <c r="QDE3" s="614"/>
      <c r="QDF3" s="614"/>
      <c r="QDG3" s="614"/>
      <c r="QDH3" s="614"/>
      <c r="QDI3" s="614"/>
      <c r="QDJ3" s="614"/>
      <c r="QDK3" s="614"/>
      <c r="QDL3" s="614"/>
      <c r="QDM3" s="614"/>
      <c r="QDN3" s="614"/>
      <c r="QDO3" s="614"/>
      <c r="QDP3" s="614"/>
      <c r="QDQ3" s="614"/>
      <c r="QDR3" s="614"/>
      <c r="QDS3" s="614"/>
      <c r="QDT3" s="614"/>
      <c r="QDU3" s="614"/>
      <c r="QDV3" s="614"/>
      <c r="QDW3" s="614"/>
      <c r="QDX3" s="614"/>
      <c r="QDY3" s="614"/>
      <c r="QDZ3" s="614"/>
      <c r="QEA3" s="614"/>
      <c r="QEB3" s="614"/>
      <c r="QEC3" s="614"/>
      <c r="QED3" s="614"/>
      <c r="QEE3" s="614"/>
      <c r="QEF3" s="614"/>
      <c r="QEG3" s="614"/>
      <c r="QEH3" s="614"/>
      <c r="QEI3" s="614"/>
      <c r="QEJ3" s="614"/>
      <c r="QEK3" s="614"/>
      <c r="QEL3" s="614"/>
      <c r="QEM3" s="614"/>
      <c r="QEN3" s="614"/>
      <c r="QEO3" s="614"/>
      <c r="QEP3" s="614"/>
      <c r="QEQ3" s="614"/>
      <c r="QER3" s="614"/>
      <c r="QES3" s="614"/>
      <c r="QET3" s="614"/>
      <c r="QEU3" s="614"/>
      <c r="QEV3" s="614"/>
      <c r="QEW3" s="614"/>
      <c r="QEX3" s="614"/>
      <c r="QEY3" s="614"/>
      <c r="QEZ3" s="614"/>
      <c r="QFA3" s="614"/>
      <c r="QFB3" s="614"/>
      <c r="QFC3" s="614"/>
      <c r="QFD3" s="614"/>
      <c r="QFE3" s="614"/>
      <c r="QFF3" s="614"/>
      <c r="QFG3" s="614"/>
      <c r="QFH3" s="614"/>
      <c r="QFI3" s="614"/>
      <c r="QFJ3" s="614"/>
      <c r="QFK3" s="614"/>
      <c r="QFL3" s="614"/>
      <c r="QFM3" s="614"/>
      <c r="QFN3" s="614"/>
      <c r="QFO3" s="614"/>
      <c r="QFP3" s="614"/>
      <c r="QFQ3" s="614"/>
      <c r="QFR3" s="614"/>
      <c r="QFS3" s="614"/>
      <c r="QFT3" s="614"/>
      <c r="QFU3" s="614"/>
      <c r="QFV3" s="614"/>
      <c r="QFW3" s="614"/>
      <c r="QFX3" s="614"/>
      <c r="QFY3" s="614"/>
      <c r="QFZ3" s="614"/>
      <c r="QGA3" s="614"/>
      <c r="QGB3" s="614"/>
      <c r="QGC3" s="614"/>
      <c r="QGD3" s="614"/>
      <c r="QGE3" s="614"/>
      <c r="QGF3" s="614"/>
      <c r="QGG3" s="614"/>
      <c r="QGH3" s="614"/>
      <c r="QGI3" s="614"/>
      <c r="QGJ3" s="614"/>
      <c r="QGK3" s="614"/>
      <c r="QGL3" s="614"/>
      <c r="QGM3" s="614"/>
      <c r="QGN3" s="614"/>
      <c r="QGO3" s="614"/>
      <c r="QGP3" s="614"/>
      <c r="QGQ3" s="614"/>
      <c r="QGR3" s="614"/>
      <c r="QGS3" s="614"/>
      <c r="QGT3" s="614"/>
      <c r="QGU3" s="614"/>
      <c r="QGV3" s="614"/>
      <c r="QGW3" s="614"/>
      <c r="QGX3" s="614"/>
      <c r="QGY3" s="614"/>
      <c r="QGZ3" s="614"/>
      <c r="QHA3" s="614"/>
      <c r="QHB3" s="614"/>
      <c r="QHC3" s="614"/>
      <c r="QHD3" s="614"/>
      <c r="QHE3" s="614"/>
      <c r="QHF3" s="614"/>
      <c r="QHG3" s="614"/>
      <c r="QHH3" s="614"/>
      <c r="QHI3" s="614"/>
      <c r="QHJ3" s="614"/>
      <c r="QHK3" s="614"/>
      <c r="QHL3" s="614"/>
      <c r="QHM3" s="614"/>
      <c r="QHN3" s="614"/>
      <c r="QHO3" s="614"/>
      <c r="QHP3" s="614"/>
      <c r="QHQ3" s="614"/>
      <c r="QHR3" s="614"/>
      <c r="QHS3" s="614"/>
      <c r="QHT3" s="614"/>
      <c r="QHU3" s="614"/>
      <c r="QHV3" s="614"/>
      <c r="QHW3" s="614"/>
      <c r="QHX3" s="614"/>
      <c r="QHY3" s="614"/>
      <c r="QHZ3" s="614"/>
      <c r="QIA3" s="614"/>
      <c r="QIB3" s="614"/>
      <c r="QIC3" s="614"/>
      <c r="QID3" s="614"/>
      <c r="QIE3" s="614"/>
      <c r="QIF3" s="614"/>
      <c r="QIG3" s="614"/>
      <c r="QIH3" s="614"/>
      <c r="QII3" s="614"/>
      <c r="QIJ3" s="614"/>
      <c r="QIK3" s="614"/>
      <c r="QIL3" s="614"/>
      <c r="QIM3" s="614"/>
      <c r="QIN3" s="614"/>
      <c r="QIO3" s="614"/>
      <c r="QIP3" s="614"/>
      <c r="QIQ3" s="614"/>
      <c r="QIR3" s="614"/>
      <c r="QIS3" s="614"/>
      <c r="QIT3" s="614"/>
      <c r="QIU3" s="614"/>
      <c r="QIV3" s="614"/>
      <c r="QIW3" s="614"/>
      <c r="QIX3" s="614"/>
      <c r="QIY3" s="614"/>
      <c r="QIZ3" s="614"/>
      <c r="QJA3" s="614"/>
      <c r="QJB3" s="614"/>
      <c r="QJC3" s="614"/>
      <c r="QJD3" s="614"/>
      <c r="QJE3" s="614"/>
      <c r="QJF3" s="614"/>
      <c r="QJG3" s="614"/>
      <c r="QJH3" s="614"/>
      <c r="QJI3" s="614"/>
      <c r="QJJ3" s="614"/>
      <c r="QJK3" s="614"/>
      <c r="QJL3" s="614"/>
      <c r="QJM3" s="614"/>
      <c r="QJN3" s="614"/>
      <c r="QJO3" s="614"/>
      <c r="QJP3" s="614"/>
      <c r="QJQ3" s="614"/>
      <c r="QJR3" s="614"/>
      <c r="QJS3" s="614"/>
      <c r="QJT3" s="614"/>
      <c r="QJU3" s="614"/>
      <c r="QJV3" s="614"/>
      <c r="QJW3" s="614"/>
      <c r="QJX3" s="614"/>
      <c r="QJY3" s="614"/>
      <c r="QJZ3" s="614"/>
      <c r="QKA3" s="614"/>
      <c r="QKB3" s="614"/>
      <c r="QKC3" s="614"/>
      <c r="QKD3" s="614"/>
      <c r="QKE3" s="614"/>
      <c r="QKF3" s="614"/>
      <c r="QKG3" s="614"/>
      <c r="QKH3" s="614"/>
      <c r="QKI3" s="614"/>
      <c r="QKJ3" s="614"/>
      <c r="QKK3" s="614"/>
      <c r="QKL3" s="614"/>
      <c r="QKM3" s="614"/>
      <c r="QKN3" s="614"/>
      <c r="QKO3" s="614"/>
      <c r="QKP3" s="614"/>
      <c r="QKQ3" s="614"/>
      <c r="QKR3" s="614"/>
      <c r="QKS3" s="614"/>
      <c r="QKT3" s="614"/>
      <c r="QKU3" s="614"/>
      <c r="QKV3" s="614"/>
      <c r="QKW3" s="614"/>
      <c r="QKX3" s="614"/>
      <c r="QKY3" s="614"/>
      <c r="QKZ3" s="614"/>
      <c r="QLA3" s="614"/>
      <c r="QLB3" s="614"/>
      <c r="QLC3" s="614"/>
      <c r="QLD3" s="614"/>
      <c r="QLE3" s="614"/>
      <c r="QLF3" s="614"/>
      <c r="QLG3" s="614"/>
      <c r="QLH3" s="614"/>
      <c r="QLI3" s="614"/>
      <c r="QLJ3" s="614"/>
      <c r="QLK3" s="614"/>
      <c r="QLL3" s="614"/>
      <c r="QLM3" s="614"/>
      <c r="QLN3" s="614"/>
      <c r="QLO3" s="614"/>
      <c r="QLP3" s="614"/>
      <c r="QLQ3" s="614"/>
      <c r="QLR3" s="614"/>
      <c r="QLS3" s="614"/>
      <c r="QLT3" s="614"/>
      <c r="QLU3" s="614"/>
      <c r="QLV3" s="614"/>
      <c r="QLW3" s="614"/>
      <c r="QLX3" s="614"/>
      <c r="QLY3" s="614"/>
      <c r="QLZ3" s="614"/>
      <c r="QMA3" s="614"/>
      <c r="QMB3" s="614"/>
      <c r="QMC3" s="614"/>
      <c r="QMD3" s="614"/>
      <c r="QME3" s="614"/>
      <c r="QMF3" s="614"/>
      <c r="QMG3" s="614"/>
      <c r="QMH3" s="614"/>
      <c r="QMI3" s="614"/>
      <c r="QMJ3" s="614"/>
      <c r="QMK3" s="614"/>
      <c r="QML3" s="614"/>
      <c r="QMM3" s="614"/>
      <c r="QMN3" s="614"/>
      <c r="QMO3" s="614"/>
      <c r="QMP3" s="614"/>
      <c r="QMQ3" s="614"/>
      <c r="QMR3" s="614"/>
      <c r="QMS3" s="614"/>
      <c r="QMT3" s="614"/>
      <c r="QMU3" s="614"/>
      <c r="QMV3" s="614"/>
      <c r="QMW3" s="614"/>
      <c r="QMX3" s="614"/>
      <c r="QMY3" s="614"/>
      <c r="QMZ3" s="614"/>
      <c r="QNA3" s="614"/>
      <c r="QNB3" s="614"/>
      <c r="QNC3" s="614"/>
      <c r="QND3" s="614"/>
      <c r="QNE3" s="614"/>
      <c r="QNF3" s="614"/>
      <c r="QNG3" s="614"/>
      <c r="QNH3" s="614"/>
      <c r="QNI3" s="614"/>
      <c r="QNJ3" s="614"/>
      <c r="QNK3" s="614"/>
      <c r="QNL3" s="614"/>
      <c r="QNM3" s="614"/>
      <c r="QNN3" s="614"/>
      <c r="QNO3" s="614"/>
      <c r="QNP3" s="614"/>
      <c r="QNQ3" s="614"/>
      <c r="QNR3" s="614"/>
      <c r="QNS3" s="614"/>
      <c r="QNT3" s="614"/>
      <c r="QNU3" s="614"/>
      <c r="QNV3" s="614"/>
      <c r="QNW3" s="614"/>
      <c r="QNX3" s="614"/>
      <c r="QNY3" s="614"/>
      <c r="QNZ3" s="614"/>
      <c r="QOA3" s="614"/>
      <c r="QOB3" s="614"/>
      <c r="QOC3" s="614"/>
      <c r="QOD3" s="614"/>
      <c r="QOE3" s="614"/>
      <c r="QOF3" s="614"/>
      <c r="QOG3" s="614"/>
      <c r="QOH3" s="614"/>
      <c r="QOI3" s="614"/>
      <c r="QOJ3" s="614"/>
      <c r="QOK3" s="614"/>
      <c r="QOL3" s="614"/>
      <c r="QOM3" s="614"/>
      <c r="QON3" s="614"/>
      <c r="QOO3" s="614"/>
      <c r="QOP3" s="614"/>
      <c r="QOQ3" s="614"/>
      <c r="QOR3" s="614"/>
      <c r="QOS3" s="614"/>
      <c r="QOT3" s="614"/>
      <c r="QOU3" s="614"/>
      <c r="QOV3" s="614"/>
      <c r="QOW3" s="614"/>
      <c r="QOX3" s="614"/>
      <c r="QOY3" s="614"/>
      <c r="QOZ3" s="614"/>
      <c r="QPA3" s="614"/>
      <c r="QPB3" s="614"/>
      <c r="QPC3" s="614"/>
      <c r="QPD3" s="614"/>
      <c r="QPE3" s="614"/>
      <c r="QPF3" s="614"/>
      <c r="QPG3" s="614"/>
      <c r="QPH3" s="614"/>
      <c r="QPI3" s="614"/>
      <c r="QPJ3" s="614"/>
      <c r="QPK3" s="614"/>
      <c r="QPL3" s="614"/>
      <c r="QPM3" s="614"/>
      <c r="QPN3" s="614"/>
      <c r="QPO3" s="614"/>
      <c r="QPP3" s="614"/>
      <c r="QPQ3" s="614"/>
      <c r="QPR3" s="614"/>
      <c r="QPS3" s="614"/>
      <c r="QPT3" s="614"/>
      <c r="QPU3" s="614"/>
      <c r="QPV3" s="614"/>
      <c r="QPW3" s="614"/>
      <c r="QPX3" s="614"/>
      <c r="QPY3" s="614"/>
      <c r="QPZ3" s="614"/>
      <c r="QQA3" s="614"/>
      <c r="QQB3" s="614"/>
      <c r="QQC3" s="614"/>
      <c r="QQD3" s="614"/>
      <c r="QQE3" s="614"/>
      <c r="QQF3" s="614"/>
      <c r="QQG3" s="614"/>
      <c r="QQH3" s="614"/>
      <c r="QQI3" s="614"/>
      <c r="QQJ3" s="614"/>
      <c r="QQK3" s="614"/>
      <c r="QQL3" s="614"/>
      <c r="QQM3" s="614"/>
      <c r="QQN3" s="614"/>
      <c r="QQO3" s="614"/>
      <c r="QQP3" s="614"/>
      <c r="QQQ3" s="614"/>
      <c r="QQR3" s="614"/>
      <c r="QQS3" s="614"/>
      <c r="QQT3" s="614"/>
      <c r="QQU3" s="614"/>
      <c r="QQV3" s="614"/>
      <c r="QQW3" s="614"/>
      <c r="QQX3" s="614"/>
      <c r="QQY3" s="614"/>
      <c r="QQZ3" s="614"/>
      <c r="QRA3" s="614"/>
      <c r="QRB3" s="614"/>
      <c r="QRC3" s="614"/>
      <c r="QRD3" s="614"/>
      <c r="QRE3" s="614"/>
      <c r="QRF3" s="614"/>
      <c r="QRG3" s="614"/>
      <c r="QRH3" s="614"/>
      <c r="QRI3" s="614"/>
      <c r="QRJ3" s="614"/>
      <c r="QRK3" s="614"/>
      <c r="QRL3" s="614"/>
      <c r="QRM3" s="614"/>
      <c r="QRN3" s="614"/>
      <c r="QRO3" s="614"/>
      <c r="QRP3" s="614"/>
      <c r="QRQ3" s="614"/>
      <c r="QRR3" s="614"/>
      <c r="QRS3" s="614"/>
      <c r="QRT3" s="614"/>
      <c r="QRU3" s="614"/>
      <c r="QRV3" s="614"/>
      <c r="QRW3" s="614"/>
      <c r="QRX3" s="614"/>
      <c r="QRY3" s="614"/>
      <c r="QRZ3" s="614"/>
      <c r="QSA3" s="614"/>
      <c r="QSB3" s="614"/>
      <c r="QSC3" s="614"/>
      <c r="QSD3" s="614"/>
      <c r="QSE3" s="614"/>
      <c r="QSF3" s="614"/>
      <c r="QSG3" s="614"/>
      <c r="QSH3" s="614"/>
      <c r="QSI3" s="614"/>
      <c r="QSJ3" s="614"/>
      <c r="QSK3" s="614"/>
      <c r="QSL3" s="614"/>
      <c r="QSM3" s="614"/>
      <c r="QSN3" s="614"/>
      <c r="QSO3" s="614"/>
      <c r="QSP3" s="614"/>
      <c r="QSQ3" s="614"/>
      <c r="QSR3" s="614"/>
      <c r="QSS3" s="614"/>
      <c r="QST3" s="614"/>
      <c r="QSU3" s="614"/>
      <c r="QSV3" s="614"/>
      <c r="QSW3" s="614"/>
      <c r="QSX3" s="614"/>
      <c r="QSY3" s="614"/>
      <c r="QSZ3" s="614"/>
      <c r="QTA3" s="614"/>
      <c r="QTB3" s="614"/>
      <c r="QTC3" s="614"/>
      <c r="QTD3" s="614"/>
      <c r="QTE3" s="614"/>
      <c r="QTF3" s="614"/>
      <c r="QTG3" s="614"/>
      <c r="QTH3" s="614"/>
      <c r="QTI3" s="614"/>
      <c r="QTJ3" s="614"/>
      <c r="QTK3" s="614"/>
      <c r="QTL3" s="614"/>
      <c r="QTM3" s="614"/>
      <c r="QTN3" s="614"/>
      <c r="QTO3" s="614"/>
      <c r="QTP3" s="614"/>
      <c r="QTQ3" s="614"/>
      <c r="QTR3" s="614"/>
      <c r="QTS3" s="614"/>
      <c r="QTT3" s="614"/>
      <c r="QTU3" s="614"/>
      <c r="QTV3" s="614"/>
      <c r="QTW3" s="614"/>
      <c r="QTX3" s="614"/>
      <c r="QTY3" s="614"/>
      <c r="QTZ3" s="614"/>
      <c r="QUA3" s="614"/>
      <c r="QUB3" s="614"/>
      <c r="QUC3" s="614"/>
      <c r="QUD3" s="614"/>
      <c r="QUE3" s="614"/>
      <c r="QUF3" s="614"/>
      <c r="QUG3" s="614"/>
      <c r="QUH3" s="614"/>
      <c r="QUI3" s="614"/>
      <c r="QUJ3" s="614"/>
      <c r="QUK3" s="614"/>
      <c r="QUL3" s="614"/>
      <c r="QUM3" s="614"/>
      <c r="QUN3" s="614"/>
      <c r="QUO3" s="614"/>
      <c r="QUP3" s="614"/>
      <c r="QUQ3" s="614"/>
      <c r="QUR3" s="614"/>
      <c r="QUS3" s="614"/>
      <c r="QUT3" s="614"/>
      <c r="QUU3" s="614"/>
      <c r="QUV3" s="614"/>
      <c r="QUW3" s="614"/>
      <c r="QUX3" s="614"/>
      <c r="QUY3" s="614"/>
      <c r="QUZ3" s="614"/>
      <c r="QVA3" s="614"/>
      <c r="QVB3" s="614"/>
      <c r="QVC3" s="614"/>
      <c r="QVD3" s="614"/>
      <c r="QVE3" s="614"/>
      <c r="QVF3" s="614"/>
      <c r="QVG3" s="614"/>
      <c r="QVH3" s="614"/>
      <c r="QVI3" s="614"/>
      <c r="QVJ3" s="614"/>
      <c r="QVK3" s="614"/>
      <c r="QVL3" s="614"/>
      <c r="QVM3" s="614"/>
      <c r="QVN3" s="614"/>
      <c r="QVO3" s="614"/>
      <c r="QVP3" s="614"/>
      <c r="QVQ3" s="614"/>
      <c r="QVR3" s="614"/>
      <c r="QVS3" s="614"/>
      <c r="QVT3" s="614"/>
      <c r="QVU3" s="614"/>
      <c r="QVV3" s="614"/>
      <c r="QVW3" s="614"/>
      <c r="QVX3" s="614"/>
      <c r="QVY3" s="614"/>
      <c r="QVZ3" s="614"/>
      <c r="QWA3" s="614"/>
      <c r="QWB3" s="614"/>
      <c r="QWC3" s="614"/>
      <c r="QWD3" s="614"/>
      <c r="QWE3" s="614"/>
      <c r="QWF3" s="614"/>
      <c r="QWG3" s="614"/>
      <c r="QWH3" s="614"/>
      <c r="QWI3" s="614"/>
      <c r="QWJ3" s="614"/>
      <c r="QWK3" s="614"/>
      <c r="QWL3" s="614"/>
      <c r="QWM3" s="614"/>
      <c r="QWN3" s="614"/>
      <c r="QWO3" s="614"/>
      <c r="QWP3" s="614"/>
      <c r="QWQ3" s="614"/>
      <c r="QWR3" s="614"/>
      <c r="QWS3" s="614"/>
      <c r="QWT3" s="614"/>
      <c r="QWU3" s="614"/>
      <c r="QWV3" s="614"/>
      <c r="QWW3" s="614"/>
      <c r="QWX3" s="614"/>
      <c r="QWY3" s="614"/>
      <c r="QWZ3" s="614"/>
      <c r="QXA3" s="614"/>
      <c r="QXB3" s="614"/>
      <c r="QXC3" s="614"/>
      <c r="QXD3" s="614"/>
      <c r="QXE3" s="614"/>
      <c r="QXF3" s="614"/>
      <c r="QXG3" s="614"/>
      <c r="QXH3" s="614"/>
      <c r="QXI3" s="614"/>
      <c r="QXJ3" s="614"/>
      <c r="QXK3" s="614"/>
      <c r="QXL3" s="614"/>
      <c r="QXM3" s="614"/>
      <c r="QXN3" s="614"/>
      <c r="QXO3" s="614"/>
      <c r="QXP3" s="614"/>
      <c r="QXQ3" s="614"/>
      <c r="QXR3" s="614"/>
      <c r="QXS3" s="614"/>
      <c r="QXT3" s="614"/>
      <c r="QXU3" s="614"/>
      <c r="QXV3" s="614"/>
      <c r="QXW3" s="614"/>
      <c r="QXX3" s="614"/>
      <c r="QXY3" s="614"/>
      <c r="QXZ3" s="614"/>
      <c r="QYA3" s="614"/>
      <c r="QYB3" s="614"/>
      <c r="QYC3" s="614"/>
      <c r="QYD3" s="614"/>
      <c r="QYE3" s="614"/>
      <c r="QYF3" s="614"/>
      <c r="QYG3" s="614"/>
      <c r="QYH3" s="614"/>
      <c r="QYI3" s="614"/>
      <c r="QYJ3" s="614"/>
      <c r="QYK3" s="614"/>
      <c r="QYL3" s="614"/>
      <c r="QYM3" s="614"/>
      <c r="QYN3" s="614"/>
      <c r="QYO3" s="614"/>
      <c r="QYP3" s="614"/>
      <c r="QYQ3" s="614"/>
      <c r="QYR3" s="614"/>
      <c r="QYS3" s="614"/>
      <c r="QYT3" s="614"/>
      <c r="QYU3" s="614"/>
      <c r="QYV3" s="614"/>
      <c r="QYW3" s="614"/>
      <c r="QYX3" s="614"/>
      <c r="QYY3" s="614"/>
      <c r="QYZ3" s="614"/>
      <c r="QZA3" s="614"/>
      <c r="QZB3" s="614"/>
      <c r="QZC3" s="614"/>
      <c r="QZD3" s="614"/>
      <c r="QZE3" s="614"/>
      <c r="QZF3" s="614"/>
      <c r="QZG3" s="614"/>
      <c r="QZH3" s="614"/>
      <c r="QZI3" s="614"/>
      <c r="QZJ3" s="614"/>
      <c r="QZK3" s="614"/>
      <c r="QZL3" s="614"/>
      <c r="QZM3" s="614"/>
      <c r="QZN3" s="614"/>
      <c r="QZO3" s="614"/>
      <c r="QZP3" s="614"/>
      <c r="QZQ3" s="614"/>
      <c r="QZR3" s="614"/>
      <c r="QZS3" s="614"/>
      <c r="QZT3" s="614"/>
      <c r="QZU3" s="614"/>
      <c r="QZV3" s="614"/>
      <c r="QZW3" s="614"/>
      <c r="QZX3" s="614"/>
      <c r="QZY3" s="614"/>
      <c r="QZZ3" s="614"/>
      <c r="RAA3" s="614"/>
      <c r="RAB3" s="614"/>
      <c r="RAC3" s="614"/>
      <c r="RAD3" s="614"/>
      <c r="RAE3" s="614"/>
      <c r="RAF3" s="614"/>
      <c r="RAG3" s="614"/>
      <c r="RAH3" s="614"/>
      <c r="RAI3" s="614"/>
      <c r="RAJ3" s="614"/>
      <c r="RAK3" s="614"/>
      <c r="RAL3" s="614"/>
      <c r="RAM3" s="614"/>
      <c r="RAN3" s="614"/>
      <c r="RAO3" s="614"/>
      <c r="RAP3" s="614"/>
      <c r="RAQ3" s="614"/>
      <c r="RAR3" s="614"/>
      <c r="RAS3" s="614"/>
      <c r="RAT3" s="614"/>
      <c r="RAU3" s="614"/>
      <c r="RAV3" s="614"/>
      <c r="RAW3" s="614"/>
      <c r="RAX3" s="614"/>
      <c r="RAY3" s="614"/>
      <c r="RAZ3" s="614"/>
      <c r="RBA3" s="614"/>
      <c r="RBB3" s="614"/>
      <c r="RBC3" s="614"/>
      <c r="RBD3" s="614"/>
      <c r="RBE3" s="614"/>
      <c r="RBF3" s="614"/>
      <c r="RBG3" s="614"/>
      <c r="RBH3" s="614"/>
      <c r="RBI3" s="614"/>
      <c r="RBJ3" s="614"/>
      <c r="RBK3" s="614"/>
      <c r="RBL3" s="614"/>
      <c r="RBM3" s="614"/>
      <c r="RBN3" s="614"/>
      <c r="RBO3" s="614"/>
      <c r="RBP3" s="614"/>
      <c r="RBQ3" s="614"/>
      <c r="RBR3" s="614"/>
      <c r="RBS3" s="614"/>
      <c r="RBT3" s="614"/>
      <c r="RBU3" s="614"/>
      <c r="RBV3" s="614"/>
      <c r="RBW3" s="614"/>
      <c r="RBX3" s="614"/>
      <c r="RBY3" s="614"/>
      <c r="RBZ3" s="614"/>
      <c r="RCA3" s="614"/>
      <c r="RCB3" s="614"/>
      <c r="RCC3" s="614"/>
      <c r="RCD3" s="614"/>
      <c r="RCE3" s="614"/>
      <c r="RCF3" s="614"/>
      <c r="RCG3" s="614"/>
      <c r="RCH3" s="614"/>
      <c r="RCI3" s="614"/>
      <c r="RCJ3" s="614"/>
      <c r="RCK3" s="614"/>
      <c r="RCL3" s="614"/>
      <c r="RCM3" s="614"/>
      <c r="RCN3" s="614"/>
      <c r="RCO3" s="614"/>
      <c r="RCP3" s="614"/>
      <c r="RCQ3" s="614"/>
      <c r="RCR3" s="614"/>
      <c r="RCS3" s="614"/>
      <c r="RCT3" s="614"/>
      <c r="RCU3" s="614"/>
      <c r="RCV3" s="614"/>
      <c r="RCW3" s="614"/>
      <c r="RCX3" s="614"/>
      <c r="RCY3" s="614"/>
      <c r="RCZ3" s="614"/>
      <c r="RDA3" s="614"/>
      <c r="RDB3" s="614"/>
      <c r="RDC3" s="614"/>
      <c r="RDD3" s="614"/>
      <c r="RDE3" s="614"/>
      <c r="RDF3" s="614"/>
      <c r="RDG3" s="614"/>
      <c r="RDH3" s="614"/>
      <c r="RDI3" s="614"/>
      <c r="RDJ3" s="614"/>
      <c r="RDK3" s="614"/>
      <c r="RDL3" s="614"/>
      <c r="RDM3" s="614"/>
      <c r="RDN3" s="614"/>
      <c r="RDO3" s="614"/>
      <c r="RDP3" s="614"/>
      <c r="RDQ3" s="614"/>
      <c r="RDR3" s="614"/>
      <c r="RDS3" s="614"/>
      <c r="RDT3" s="614"/>
      <c r="RDU3" s="614"/>
      <c r="RDV3" s="614"/>
      <c r="RDW3" s="614"/>
      <c r="RDX3" s="614"/>
      <c r="RDY3" s="614"/>
      <c r="RDZ3" s="614"/>
      <c r="REA3" s="614"/>
      <c r="REB3" s="614"/>
      <c r="REC3" s="614"/>
      <c r="RED3" s="614"/>
      <c r="REE3" s="614"/>
      <c r="REF3" s="614"/>
      <c r="REG3" s="614"/>
      <c r="REH3" s="614"/>
      <c r="REI3" s="614"/>
      <c r="REJ3" s="614"/>
      <c r="REK3" s="614"/>
      <c r="REL3" s="614"/>
      <c r="REM3" s="614"/>
      <c r="REN3" s="614"/>
      <c r="REO3" s="614"/>
      <c r="REP3" s="614"/>
      <c r="REQ3" s="614"/>
      <c r="RER3" s="614"/>
      <c r="RES3" s="614"/>
      <c r="RET3" s="614"/>
      <c r="REU3" s="614"/>
      <c r="REV3" s="614"/>
      <c r="REW3" s="614"/>
      <c r="REX3" s="614"/>
      <c r="REY3" s="614"/>
      <c r="REZ3" s="614"/>
      <c r="RFA3" s="614"/>
      <c r="RFB3" s="614"/>
      <c r="RFC3" s="614"/>
      <c r="RFD3" s="614"/>
      <c r="RFE3" s="614"/>
      <c r="RFF3" s="614"/>
      <c r="RFG3" s="614"/>
      <c r="RFH3" s="614"/>
      <c r="RFI3" s="614"/>
      <c r="RFJ3" s="614"/>
      <c r="RFK3" s="614"/>
      <c r="RFL3" s="614"/>
      <c r="RFM3" s="614"/>
      <c r="RFN3" s="614"/>
      <c r="RFO3" s="614"/>
      <c r="RFP3" s="614"/>
      <c r="RFQ3" s="614"/>
      <c r="RFR3" s="614"/>
      <c r="RFS3" s="614"/>
      <c r="RFT3" s="614"/>
      <c r="RFU3" s="614"/>
      <c r="RFV3" s="614"/>
      <c r="RFW3" s="614"/>
      <c r="RFX3" s="614"/>
      <c r="RFY3" s="614"/>
      <c r="RFZ3" s="614"/>
      <c r="RGA3" s="614"/>
      <c r="RGB3" s="614"/>
      <c r="RGC3" s="614"/>
      <c r="RGD3" s="614"/>
      <c r="RGE3" s="614"/>
      <c r="RGF3" s="614"/>
      <c r="RGG3" s="614"/>
      <c r="RGH3" s="614"/>
      <c r="RGI3" s="614"/>
      <c r="RGJ3" s="614"/>
      <c r="RGK3" s="614"/>
      <c r="RGL3" s="614"/>
      <c r="RGM3" s="614"/>
      <c r="RGN3" s="614"/>
      <c r="RGO3" s="614"/>
      <c r="RGP3" s="614"/>
      <c r="RGQ3" s="614"/>
      <c r="RGR3" s="614"/>
      <c r="RGS3" s="614"/>
      <c r="RGT3" s="614"/>
      <c r="RGU3" s="614"/>
      <c r="RGV3" s="614"/>
      <c r="RGW3" s="614"/>
      <c r="RGX3" s="614"/>
      <c r="RGY3" s="614"/>
      <c r="RGZ3" s="614"/>
      <c r="RHA3" s="614"/>
      <c r="RHB3" s="614"/>
      <c r="RHC3" s="614"/>
      <c r="RHD3" s="614"/>
      <c r="RHE3" s="614"/>
      <c r="RHF3" s="614"/>
      <c r="RHG3" s="614"/>
      <c r="RHH3" s="614"/>
      <c r="RHI3" s="614"/>
      <c r="RHJ3" s="614"/>
      <c r="RHK3" s="614"/>
      <c r="RHL3" s="614"/>
      <c r="RHM3" s="614"/>
      <c r="RHN3" s="614"/>
      <c r="RHO3" s="614"/>
      <c r="RHP3" s="614"/>
      <c r="RHQ3" s="614"/>
      <c r="RHR3" s="614"/>
      <c r="RHS3" s="614"/>
      <c r="RHT3" s="614"/>
      <c r="RHU3" s="614"/>
      <c r="RHV3" s="614"/>
      <c r="RHW3" s="614"/>
      <c r="RHX3" s="614"/>
      <c r="RHY3" s="614"/>
      <c r="RHZ3" s="614"/>
      <c r="RIA3" s="614"/>
      <c r="RIB3" s="614"/>
      <c r="RIC3" s="614"/>
      <c r="RID3" s="614"/>
      <c r="RIE3" s="614"/>
      <c r="RIF3" s="614"/>
      <c r="RIG3" s="614"/>
      <c r="RIH3" s="614"/>
      <c r="RII3" s="614"/>
      <c r="RIJ3" s="614"/>
      <c r="RIK3" s="614"/>
      <c r="RIL3" s="614"/>
      <c r="RIM3" s="614"/>
      <c r="RIN3" s="614"/>
      <c r="RIO3" s="614"/>
      <c r="RIP3" s="614"/>
      <c r="RIQ3" s="614"/>
      <c r="RIR3" s="614"/>
      <c r="RIS3" s="614"/>
      <c r="RIT3" s="614"/>
      <c r="RIU3" s="614"/>
      <c r="RIV3" s="614"/>
      <c r="RIW3" s="614"/>
      <c r="RIX3" s="614"/>
      <c r="RIY3" s="614"/>
      <c r="RIZ3" s="614"/>
      <c r="RJA3" s="614"/>
      <c r="RJB3" s="614"/>
      <c r="RJC3" s="614"/>
      <c r="RJD3" s="614"/>
      <c r="RJE3" s="614"/>
      <c r="RJF3" s="614"/>
      <c r="RJG3" s="614"/>
      <c r="RJH3" s="614"/>
      <c r="RJI3" s="614"/>
      <c r="RJJ3" s="614"/>
      <c r="RJK3" s="614"/>
      <c r="RJL3" s="614"/>
      <c r="RJM3" s="614"/>
      <c r="RJN3" s="614"/>
      <c r="RJO3" s="614"/>
      <c r="RJP3" s="614"/>
      <c r="RJQ3" s="614"/>
      <c r="RJR3" s="614"/>
      <c r="RJS3" s="614"/>
      <c r="RJT3" s="614"/>
      <c r="RJU3" s="614"/>
      <c r="RJV3" s="614"/>
      <c r="RJW3" s="614"/>
      <c r="RJX3" s="614"/>
      <c r="RJY3" s="614"/>
      <c r="RJZ3" s="614"/>
      <c r="RKA3" s="614"/>
      <c r="RKB3" s="614"/>
      <c r="RKC3" s="614"/>
      <c r="RKD3" s="614"/>
      <c r="RKE3" s="614"/>
      <c r="RKF3" s="614"/>
      <c r="RKG3" s="614"/>
      <c r="RKH3" s="614"/>
      <c r="RKI3" s="614"/>
      <c r="RKJ3" s="614"/>
      <c r="RKK3" s="614"/>
      <c r="RKL3" s="614"/>
      <c r="RKM3" s="614"/>
      <c r="RKN3" s="614"/>
      <c r="RKO3" s="614"/>
      <c r="RKP3" s="614"/>
      <c r="RKQ3" s="614"/>
      <c r="RKR3" s="614"/>
      <c r="RKS3" s="614"/>
      <c r="RKT3" s="614"/>
      <c r="RKU3" s="614"/>
      <c r="RKV3" s="614"/>
      <c r="RKW3" s="614"/>
      <c r="RKX3" s="614"/>
      <c r="RKY3" s="614"/>
      <c r="RKZ3" s="614"/>
      <c r="RLA3" s="614"/>
      <c r="RLB3" s="614"/>
      <c r="RLC3" s="614"/>
      <c r="RLD3" s="614"/>
      <c r="RLE3" s="614"/>
      <c r="RLF3" s="614"/>
      <c r="RLG3" s="614"/>
      <c r="RLH3" s="614"/>
      <c r="RLI3" s="614"/>
      <c r="RLJ3" s="614"/>
      <c r="RLK3" s="614"/>
      <c r="RLL3" s="614"/>
      <c r="RLM3" s="614"/>
      <c r="RLN3" s="614"/>
      <c r="RLO3" s="614"/>
      <c r="RLP3" s="614"/>
      <c r="RLQ3" s="614"/>
      <c r="RLR3" s="614"/>
      <c r="RLS3" s="614"/>
      <c r="RLT3" s="614"/>
      <c r="RLU3" s="614"/>
      <c r="RLV3" s="614"/>
      <c r="RLW3" s="614"/>
      <c r="RLX3" s="614"/>
      <c r="RLY3" s="614"/>
      <c r="RLZ3" s="614"/>
      <c r="RMA3" s="614"/>
      <c r="RMB3" s="614"/>
      <c r="RMC3" s="614"/>
      <c r="RMD3" s="614"/>
      <c r="RME3" s="614"/>
      <c r="RMF3" s="614"/>
      <c r="RMG3" s="614"/>
      <c r="RMH3" s="614"/>
      <c r="RMI3" s="614"/>
      <c r="RMJ3" s="614"/>
      <c r="RMK3" s="614"/>
      <c r="RML3" s="614"/>
      <c r="RMM3" s="614"/>
      <c r="RMN3" s="614"/>
      <c r="RMO3" s="614"/>
      <c r="RMP3" s="614"/>
      <c r="RMQ3" s="614"/>
      <c r="RMR3" s="614"/>
      <c r="RMS3" s="614"/>
      <c r="RMT3" s="614"/>
      <c r="RMU3" s="614"/>
      <c r="RMV3" s="614"/>
      <c r="RMW3" s="614"/>
      <c r="RMX3" s="614"/>
      <c r="RMY3" s="614"/>
      <c r="RMZ3" s="614"/>
      <c r="RNA3" s="614"/>
      <c r="RNB3" s="614"/>
      <c r="RNC3" s="614"/>
      <c r="RND3" s="614"/>
      <c r="RNE3" s="614"/>
      <c r="RNF3" s="614"/>
      <c r="RNG3" s="614"/>
      <c r="RNH3" s="614"/>
      <c r="RNI3" s="614"/>
      <c r="RNJ3" s="614"/>
      <c r="RNK3" s="614"/>
      <c r="RNL3" s="614"/>
      <c r="RNM3" s="614"/>
      <c r="RNN3" s="614"/>
      <c r="RNO3" s="614"/>
      <c r="RNP3" s="614"/>
      <c r="RNQ3" s="614"/>
      <c r="RNR3" s="614"/>
      <c r="RNS3" s="614"/>
      <c r="RNT3" s="614"/>
      <c r="RNU3" s="614"/>
      <c r="RNV3" s="614"/>
      <c r="RNW3" s="614"/>
      <c r="RNX3" s="614"/>
      <c r="RNY3" s="614"/>
      <c r="RNZ3" s="614"/>
      <c r="ROA3" s="614"/>
      <c r="ROB3" s="614"/>
      <c r="ROC3" s="614"/>
      <c r="ROD3" s="614"/>
      <c r="ROE3" s="614"/>
      <c r="ROF3" s="614"/>
      <c r="ROG3" s="614"/>
      <c r="ROH3" s="614"/>
      <c r="ROI3" s="614"/>
      <c r="ROJ3" s="614"/>
      <c r="ROK3" s="614"/>
      <c r="ROL3" s="614"/>
      <c r="ROM3" s="614"/>
      <c r="RON3" s="614"/>
      <c r="ROO3" s="614"/>
      <c r="ROP3" s="614"/>
      <c r="ROQ3" s="614"/>
      <c r="ROR3" s="614"/>
      <c r="ROS3" s="614"/>
      <c r="ROT3" s="614"/>
      <c r="ROU3" s="614"/>
      <c r="ROV3" s="614"/>
      <c r="ROW3" s="614"/>
      <c r="ROX3" s="614"/>
      <c r="ROY3" s="614"/>
      <c r="ROZ3" s="614"/>
      <c r="RPA3" s="614"/>
      <c r="RPB3" s="614"/>
      <c r="RPC3" s="614"/>
      <c r="RPD3" s="614"/>
      <c r="RPE3" s="614"/>
      <c r="RPF3" s="614"/>
      <c r="RPG3" s="614"/>
      <c r="RPH3" s="614"/>
      <c r="RPI3" s="614"/>
      <c r="RPJ3" s="614"/>
      <c r="RPK3" s="614"/>
      <c r="RPL3" s="614"/>
      <c r="RPM3" s="614"/>
      <c r="RPN3" s="614"/>
      <c r="RPO3" s="614"/>
      <c r="RPP3" s="614"/>
      <c r="RPQ3" s="614"/>
      <c r="RPR3" s="614"/>
      <c r="RPS3" s="614"/>
      <c r="RPT3" s="614"/>
      <c r="RPU3" s="614"/>
      <c r="RPV3" s="614"/>
      <c r="RPW3" s="614"/>
      <c r="RPX3" s="614"/>
      <c r="RPY3" s="614"/>
      <c r="RPZ3" s="614"/>
      <c r="RQA3" s="614"/>
      <c r="RQB3" s="614"/>
      <c r="RQC3" s="614"/>
      <c r="RQD3" s="614"/>
      <c r="RQE3" s="614"/>
      <c r="RQF3" s="614"/>
      <c r="RQG3" s="614"/>
      <c r="RQH3" s="614"/>
      <c r="RQI3" s="614"/>
      <c r="RQJ3" s="614"/>
      <c r="RQK3" s="614"/>
      <c r="RQL3" s="614"/>
      <c r="RQM3" s="614"/>
      <c r="RQN3" s="614"/>
      <c r="RQO3" s="614"/>
      <c r="RQP3" s="614"/>
      <c r="RQQ3" s="614"/>
      <c r="RQR3" s="614"/>
      <c r="RQS3" s="614"/>
      <c r="RQT3" s="614"/>
      <c r="RQU3" s="614"/>
      <c r="RQV3" s="614"/>
      <c r="RQW3" s="614"/>
      <c r="RQX3" s="614"/>
      <c r="RQY3" s="614"/>
      <c r="RQZ3" s="614"/>
      <c r="RRA3" s="614"/>
      <c r="RRB3" s="614"/>
      <c r="RRC3" s="614"/>
      <c r="RRD3" s="614"/>
      <c r="RRE3" s="614"/>
      <c r="RRF3" s="614"/>
      <c r="RRG3" s="614"/>
      <c r="RRH3" s="614"/>
      <c r="RRI3" s="614"/>
      <c r="RRJ3" s="614"/>
      <c r="RRK3" s="614"/>
      <c r="RRL3" s="614"/>
      <c r="RRM3" s="614"/>
      <c r="RRN3" s="614"/>
      <c r="RRO3" s="614"/>
      <c r="RRP3" s="614"/>
      <c r="RRQ3" s="614"/>
      <c r="RRR3" s="614"/>
      <c r="RRS3" s="614"/>
      <c r="RRT3" s="614"/>
      <c r="RRU3" s="614"/>
      <c r="RRV3" s="614"/>
      <c r="RRW3" s="614"/>
      <c r="RRX3" s="614"/>
      <c r="RRY3" s="614"/>
      <c r="RRZ3" s="614"/>
      <c r="RSA3" s="614"/>
      <c r="RSB3" s="614"/>
      <c r="RSC3" s="614"/>
      <c r="RSD3" s="614"/>
      <c r="RSE3" s="614"/>
      <c r="RSF3" s="614"/>
      <c r="RSG3" s="614"/>
      <c r="RSH3" s="614"/>
      <c r="RSI3" s="614"/>
      <c r="RSJ3" s="614"/>
      <c r="RSK3" s="614"/>
      <c r="RSL3" s="614"/>
      <c r="RSM3" s="614"/>
      <c r="RSN3" s="614"/>
      <c r="RSO3" s="614"/>
      <c r="RSP3" s="614"/>
      <c r="RSQ3" s="614"/>
      <c r="RSR3" s="614"/>
      <c r="RSS3" s="614"/>
      <c r="RST3" s="614"/>
      <c r="RSU3" s="614"/>
      <c r="RSV3" s="614"/>
      <c r="RSW3" s="614"/>
      <c r="RSX3" s="614"/>
      <c r="RSY3" s="614"/>
      <c r="RSZ3" s="614"/>
      <c r="RTA3" s="614"/>
      <c r="RTB3" s="614"/>
      <c r="RTC3" s="614"/>
      <c r="RTD3" s="614"/>
      <c r="RTE3" s="614"/>
      <c r="RTF3" s="614"/>
      <c r="RTG3" s="614"/>
      <c r="RTH3" s="614"/>
      <c r="RTI3" s="614"/>
      <c r="RTJ3" s="614"/>
      <c r="RTK3" s="614"/>
      <c r="RTL3" s="614"/>
      <c r="RTM3" s="614"/>
      <c r="RTN3" s="614"/>
      <c r="RTO3" s="614"/>
      <c r="RTP3" s="614"/>
      <c r="RTQ3" s="614"/>
      <c r="RTR3" s="614"/>
      <c r="RTS3" s="614"/>
      <c r="RTT3" s="614"/>
      <c r="RTU3" s="614"/>
      <c r="RTV3" s="614"/>
      <c r="RTW3" s="614"/>
      <c r="RTX3" s="614"/>
      <c r="RTY3" s="614"/>
      <c r="RTZ3" s="614"/>
      <c r="RUA3" s="614"/>
      <c r="RUB3" s="614"/>
      <c r="RUC3" s="614"/>
      <c r="RUD3" s="614"/>
      <c r="RUE3" s="614"/>
      <c r="RUF3" s="614"/>
      <c r="RUG3" s="614"/>
      <c r="RUH3" s="614"/>
      <c r="RUI3" s="614"/>
      <c r="RUJ3" s="614"/>
      <c r="RUK3" s="614"/>
      <c r="RUL3" s="614"/>
      <c r="RUM3" s="614"/>
      <c r="RUN3" s="614"/>
      <c r="RUO3" s="614"/>
      <c r="RUP3" s="614"/>
      <c r="RUQ3" s="614"/>
      <c r="RUR3" s="614"/>
      <c r="RUS3" s="614"/>
      <c r="RUT3" s="614"/>
      <c r="RUU3" s="614"/>
      <c r="RUV3" s="614"/>
      <c r="RUW3" s="614"/>
      <c r="RUX3" s="614"/>
      <c r="RUY3" s="614"/>
      <c r="RUZ3" s="614"/>
      <c r="RVA3" s="614"/>
      <c r="RVB3" s="614"/>
      <c r="RVC3" s="614"/>
      <c r="RVD3" s="614"/>
      <c r="RVE3" s="614"/>
      <c r="RVF3" s="614"/>
      <c r="RVG3" s="614"/>
      <c r="RVH3" s="614"/>
      <c r="RVI3" s="614"/>
      <c r="RVJ3" s="614"/>
      <c r="RVK3" s="614"/>
      <c r="RVL3" s="614"/>
      <c r="RVM3" s="614"/>
      <c r="RVN3" s="614"/>
      <c r="RVO3" s="614"/>
      <c r="RVP3" s="614"/>
      <c r="RVQ3" s="614"/>
      <c r="RVR3" s="614"/>
      <c r="RVS3" s="614"/>
      <c r="RVT3" s="614"/>
      <c r="RVU3" s="614"/>
      <c r="RVV3" s="614"/>
      <c r="RVW3" s="614"/>
      <c r="RVX3" s="614"/>
      <c r="RVY3" s="614"/>
      <c r="RVZ3" s="614"/>
      <c r="RWA3" s="614"/>
      <c r="RWB3" s="614"/>
      <c r="RWC3" s="614"/>
      <c r="RWD3" s="614"/>
      <c r="RWE3" s="614"/>
      <c r="RWF3" s="614"/>
      <c r="RWG3" s="614"/>
      <c r="RWH3" s="614"/>
      <c r="RWI3" s="614"/>
      <c r="RWJ3" s="614"/>
      <c r="RWK3" s="614"/>
      <c r="RWL3" s="614"/>
      <c r="RWM3" s="614"/>
      <c r="RWN3" s="614"/>
      <c r="RWO3" s="614"/>
      <c r="RWP3" s="614"/>
      <c r="RWQ3" s="614"/>
      <c r="RWR3" s="614"/>
      <c r="RWS3" s="614"/>
      <c r="RWT3" s="614"/>
      <c r="RWU3" s="614"/>
      <c r="RWV3" s="614"/>
      <c r="RWW3" s="614"/>
      <c r="RWX3" s="614"/>
      <c r="RWY3" s="614"/>
      <c r="RWZ3" s="614"/>
      <c r="RXA3" s="614"/>
      <c r="RXB3" s="614"/>
      <c r="RXC3" s="614"/>
      <c r="RXD3" s="614"/>
      <c r="RXE3" s="614"/>
      <c r="RXF3" s="614"/>
      <c r="RXG3" s="614"/>
      <c r="RXH3" s="614"/>
      <c r="RXI3" s="614"/>
      <c r="RXJ3" s="614"/>
      <c r="RXK3" s="614"/>
      <c r="RXL3" s="614"/>
      <c r="RXM3" s="614"/>
      <c r="RXN3" s="614"/>
      <c r="RXO3" s="614"/>
      <c r="RXP3" s="614"/>
      <c r="RXQ3" s="614"/>
      <c r="RXR3" s="614"/>
      <c r="RXS3" s="614"/>
      <c r="RXT3" s="614"/>
      <c r="RXU3" s="614"/>
      <c r="RXV3" s="614"/>
      <c r="RXW3" s="614"/>
      <c r="RXX3" s="614"/>
      <c r="RXY3" s="614"/>
      <c r="RXZ3" s="614"/>
      <c r="RYA3" s="614"/>
      <c r="RYB3" s="614"/>
      <c r="RYC3" s="614"/>
      <c r="RYD3" s="614"/>
      <c r="RYE3" s="614"/>
      <c r="RYF3" s="614"/>
      <c r="RYG3" s="614"/>
      <c r="RYH3" s="614"/>
      <c r="RYI3" s="614"/>
      <c r="RYJ3" s="614"/>
      <c r="RYK3" s="614"/>
      <c r="RYL3" s="614"/>
      <c r="RYM3" s="614"/>
      <c r="RYN3" s="614"/>
      <c r="RYO3" s="614"/>
      <c r="RYP3" s="614"/>
      <c r="RYQ3" s="614"/>
      <c r="RYR3" s="614"/>
      <c r="RYS3" s="614"/>
      <c r="RYT3" s="614"/>
      <c r="RYU3" s="614"/>
      <c r="RYV3" s="614"/>
      <c r="RYW3" s="614"/>
      <c r="RYX3" s="614"/>
      <c r="RYY3" s="614"/>
      <c r="RYZ3" s="614"/>
      <c r="RZA3" s="614"/>
      <c r="RZB3" s="614"/>
      <c r="RZC3" s="614"/>
      <c r="RZD3" s="614"/>
      <c r="RZE3" s="614"/>
      <c r="RZF3" s="614"/>
      <c r="RZG3" s="614"/>
      <c r="RZH3" s="614"/>
      <c r="RZI3" s="614"/>
      <c r="RZJ3" s="614"/>
      <c r="RZK3" s="614"/>
      <c r="RZL3" s="614"/>
      <c r="RZM3" s="614"/>
      <c r="RZN3" s="614"/>
      <c r="RZO3" s="614"/>
      <c r="RZP3" s="614"/>
      <c r="RZQ3" s="614"/>
      <c r="RZR3" s="614"/>
      <c r="RZS3" s="614"/>
      <c r="RZT3" s="614"/>
      <c r="RZU3" s="614"/>
      <c r="RZV3" s="614"/>
      <c r="RZW3" s="614"/>
      <c r="RZX3" s="614"/>
      <c r="RZY3" s="614"/>
      <c r="RZZ3" s="614"/>
      <c r="SAA3" s="614"/>
      <c r="SAB3" s="614"/>
      <c r="SAC3" s="614"/>
      <c r="SAD3" s="614"/>
      <c r="SAE3" s="614"/>
      <c r="SAF3" s="614"/>
      <c r="SAG3" s="614"/>
      <c r="SAH3" s="614"/>
      <c r="SAI3" s="614"/>
      <c r="SAJ3" s="614"/>
      <c r="SAK3" s="614"/>
      <c r="SAL3" s="614"/>
      <c r="SAM3" s="614"/>
      <c r="SAN3" s="614"/>
      <c r="SAO3" s="614"/>
      <c r="SAP3" s="614"/>
      <c r="SAQ3" s="614"/>
      <c r="SAR3" s="614"/>
      <c r="SAS3" s="614"/>
      <c r="SAT3" s="614"/>
      <c r="SAU3" s="614"/>
      <c r="SAV3" s="614"/>
      <c r="SAW3" s="614"/>
      <c r="SAX3" s="614"/>
      <c r="SAY3" s="614"/>
      <c r="SAZ3" s="614"/>
      <c r="SBA3" s="614"/>
      <c r="SBB3" s="614"/>
      <c r="SBC3" s="614"/>
      <c r="SBD3" s="614"/>
      <c r="SBE3" s="614"/>
      <c r="SBF3" s="614"/>
      <c r="SBG3" s="614"/>
      <c r="SBH3" s="614"/>
      <c r="SBI3" s="614"/>
      <c r="SBJ3" s="614"/>
      <c r="SBK3" s="614"/>
      <c r="SBL3" s="614"/>
      <c r="SBM3" s="614"/>
      <c r="SBN3" s="614"/>
      <c r="SBO3" s="614"/>
      <c r="SBP3" s="614"/>
      <c r="SBQ3" s="614"/>
      <c r="SBR3" s="614"/>
      <c r="SBS3" s="614"/>
      <c r="SBT3" s="614"/>
      <c r="SBU3" s="614"/>
      <c r="SBV3" s="614"/>
      <c r="SBW3" s="614"/>
      <c r="SBX3" s="614"/>
      <c r="SBY3" s="614"/>
      <c r="SBZ3" s="614"/>
      <c r="SCA3" s="614"/>
      <c r="SCB3" s="614"/>
      <c r="SCC3" s="614"/>
      <c r="SCD3" s="614"/>
      <c r="SCE3" s="614"/>
      <c r="SCF3" s="614"/>
      <c r="SCG3" s="614"/>
      <c r="SCH3" s="614"/>
      <c r="SCI3" s="614"/>
      <c r="SCJ3" s="614"/>
      <c r="SCK3" s="614"/>
      <c r="SCL3" s="614"/>
      <c r="SCM3" s="614"/>
      <c r="SCN3" s="614"/>
      <c r="SCO3" s="614"/>
      <c r="SCP3" s="614"/>
      <c r="SCQ3" s="614"/>
      <c r="SCR3" s="614"/>
      <c r="SCS3" s="614"/>
      <c r="SCT3" s="614"/>
      <c r="SCU3" s="614"/>
      <c r="SCV3" s="614"/>
      <c r="SCW3" s="614"/>
      <c r="SCX3" s="614"/>
      <c r="SCY3" s="614"/>
      <c r="SCZ3" s="614"/>
      <c r="SDA3" s="614"/>
      <c r="SDB3" s="614"/>
      <c r="SDC3" s="614"/>
      <c r="SDD3" s="614"/>
      <c r="SDE3" s="614"/>
      <c r="SDF3" s="614"/>
      <c r="SDG3" s="614"/>
      <c r="SDH3" s="614"/>
      <c r="SDI3" s="614"/>
      <c r="SDJ3" s="614"/>
      <c r="SDK3" s="614"/>
      <c r="SDL3" s="614"/>
      <c r="SDM3" s="614"/>
      <c r="SDN3" s="614"/>
      <c r="SDO3" s="614"/>
      <c r="SDP3" s="614"/>
      <c r="SDQ3" s="614"/>
      <c r="SDR3" s="614"/>
      <c r="SDS3" s="614"/>
      <c r="SDT3" s="614"/>
      <c r="SDU3" s="614"/>
      <c r="SDV3" s="614"/>
      <c r="SDW3" s="614"/>
      <c r="SDX3" s="614"/>
      <c r="SDY3" s="614"/>
      <c r="SDZ3" s="614"/>
      <c r="SEA3" s="614"/>
      <c r="SEB3" s="614"/>
      <c r="SEC3" s="614"/>
      <c r="SED3" s="614"/>
      <c r="SEE3" s="614"/>
      <c r="SEF3" s="614"/>
      <c r="SEG3" s="614"/>
      <c r="SEH3" s="614"/>
      <c r="SEI3" s="614"/>
      <c r="SEJ3" s="614"/>
      <c r="SEK3" s="614"/>
      <c r="SEL3" s="614"/>
      <c r="SEM3" s="614"/>
      <c r="SEN3" s="614"/>
      <c r="SEO3" s="614"/>
      <c r="SEP3" s="614"/>
      <c r="SEQ3" s="614"/>
      <c r="SER3" s="614"/>
      <c r="SES3" s="614"/>
      <c r="SET3" s="614"/>
      <c r="SEU3" s="614"/>
      <c r="SEV3" s="614"/>
      <c r="SEW3" s="614"/>
      <c r="SEX3" s="614"/>
      <c r="SEY3" s="614"/>
      <c r="SEZ3" s="614"/>
      <c r="SFA3" s="614"/>
      <c r="SFB3" s="614"/>
      <c r="SFC3" s="614"/>
      <c r="SFD3" s="614"/>
      <c r="SFE3" s="614"/>
      <c r="SFF3" s="614"/>
      <c r="SFG3" s="614"/>
      <c r="SFH3" s="614"/>
      <c r="SFI3" s="614"/>
      <c r="SFJ3" s="614"/>
      <c r="SFK3" s="614"/>
      <c r="SFL3" s="614"/>
      <c r="SFM3" s="614"/>
      <c r="SFN3" s="614"/>
      <c r="SFO3" s="614"/>
      <c r="SFP3" s="614"/>
      <c r="SFQ3" s="614"/>
      <c r="SFR3" s="614"/>
      <c r="SFS3" s="614"/>
      <c r="SFT3" s="614"/>
      <c r="SFU3" s="614"/>
      <c r="SFV3" s="614"/>
      <c r="SFW3" s="614"/>
      <c r="SFX3" s="614"/>
      <c r="SFY3" s="614"/>
      <c r="SFZ3" s="614"/>
      <c r="SGA3" s="614"/>
      <c r="SGB3" s="614"/>
      <c r="SGC3" s="614"/>
      <c r="SGD3" s="614"/>
      <c r="SGE3" s="614"/>
      <c r="SGF3" s="614"/>
      <c r="SGG3" s="614"/>
      <c r="SGH3" s="614"/>
      <c r="SGI3" s="614"/>
      <c r="SGJ3" s="614"/>
      <c r="SGK3" s="614"/>
      <c r="SGL3" s="614"/>
      <c r="SGM3" s="614"/>
      <c r="SGN3" s="614"/>
      <c r="SGO3" s="614"/>
      <c r="SGP3" s="614"/>
      <c r="SGQ3" s="614"/>
      <c r="SGR3" s="614"/>
      <c r="SGS3" s="614"/>
      <c r="SGT3" s="614"/>
      <c r="SGU3" s="614"/>
      <c r="SGV3" s="614"/>
      <c r="SGW3" s="614"/>
      <c r="SGX3" s="614"/>
      <c r="SGY3" s="614"/>
      <c r="SGZ3" s="614"/>
      <c r="SHA3" s="614"/>
      <c r="SHB3" s="614"/>
      <c r="SHC3" s="614"/>
      <c r="SHD3" s="614"/>
      <c r="SHE3" s="614"/>
      <c r="SHF3" s="614"/>
      <c r="SHG3" s="614"/>
      <c r="SHH3" s="614"/>
      <c r="SHI3" s="614"/>
      <c r="SHJ3" s="614"/>
      <c r="SHK3" s="614"/>
      <c r="SHL3" s="614"/>
      <c r="SHM3" s="614"/>
      <c r="SHN3" s="614"/>
      <c r="SHO3" s="614"/>
      <c r="SHP3" s="614"/>
      <c r="SHQ3" s="614"/>
      <c r="SHR3" s="614"/>
      <c r="SHS3" s="614"/>
      <c r="SHT3" s="614"/>
      <c r="SHU3" s="614"/>
      <c r="SHV3" s="614"/>
      <c r="SHW3" s="614"/>
      <c r="SHX3" s="614"/>
      <c r="SHY3" s="614"/>
      <c r="SHZ3" s="614"/>
      <c r="SIA3" s="614"/>
      <c r="SIB3" s="614"/>
      <c r="SIC3" s="614"/>
      <c r="SID3" s="614"/>
      <c r="SIE3" s="614"/>
      <c r="SIF3" s="614"/>
      <c r="SIG3" s="614"/>
      <c r="SIH3" s="614"/>
      <c r="SII3" s="614"/>
      <c r="SIJ3" s="614"/>
      <c r="SIK3" s="614"/>
      <c r="SIL3" s="614"/>
      <c r="SIM3" s="614"/>
      <c r="SIN3" s="614"/>
      <c r="SIO3" s="614"/>
      <c r="SIP3" s="614"/>
      <c r="SIQ3" s="614"/>
      <c r="SIR3" s="614"/>
      <c r="SIS3" s="614"/>
      <c r="SIT3" s="614"/>
      <c r="SIU3" s="614"/>
      <c r="SIV3" s="614"/>
      <c r="SIW3" s="614"/>
      <c r="SIX3" s="614"/>
      <c r="SIY3" s="614"/>
      <c r="SIZ3" s="614"/>
      <c r="SJA3" s="614"/>
      <c r="SJB3" s="614"/>
      <c r="SJC3" s="614"/>
      <c r="SJD3" s="614"/>
      <c r="SJE3" s="614"/>
      <c r="SJF3" s="614"/>
      <c r="SJG3" s="614"/>
      <c r="SJH3" s="614"/>
      <c r="SJI3" s="614"/>
      <c r="SJJ3" s="614"/>
      <c r="SJK3" s="614"/>
      <c r="SJL3" s="614"/>
      <c r="SJM3" s="614"/>
      <c r="SJN3" s="614"/>
      <c r="SJO3" s="614"/>
      <c r="SJP3" s="614"/>
      <c r="SJQ3" s="614"/>
      <c r="SJR3" s="614"/>
      <c r="SJS3" s="614"/>
      <c r="SJT3" s="614"/>
      <c r="SJU3" s="614"/>
      <c r="SJV3" s="614"/>
      <c r="SJW3" s="614"/>
      <c r="SJX3" s="614"/>
      <c r="SJY3" s="614"/>
      <c r="SJZ3" s="614"/>
      <c r="SKA3" s="614"/>
      <c r="SKB3" s="614"/>
      <c r="SKC3" s="614"/>
      <c r="SKD3" s="614"/>
      <c r="SKE3" s="614"/>
      <c r="SKF3" s="614"/>
      <c r="SKG3" s="614"/>
      <c r="SKH3" s="614"/>
      <c r="SKI3" s="614"/>
      <c r="SKJ3" s="614"/>
      <c r="SKK3" s="614"/>
      <c r="SKL3" s="614"/>
      <c r="SKM3" s="614"/>
      <c r="SKN3" s="614"/>
      <c r="SKO3" s="614"/>
      <c r="SKP3" s="614"/>
      <c r="SKQ3" s="614"/>
      <c r="SKR3" s="614"/>
      <c r="SKS3" s="614"/>
      <c r="SKT3" s="614"/>
      <c r="SKU3" s="614"/>
      <c r="SKV3" s="614"/>
      <c r="SKW3" s="614"/>
      <c r="SKX3" s="614"/>
      <c r="SKY3" s="614"/>
      <c r="SKZ3" s="614"/>
      <c r="SLA3" s="614"/>
      <c r="SLB3" s="614"/>
      <c r="SLC3" s="614"/>
      <c r="SLD3" s="614"/>
      <c r="SLE3" s="614"/>
      <c r="SLF3" s="614"/>
      <c r="SLG3" s="614"/>
      <c r="SLH3" s="614"/>
      <c r="SLI3" s="614"/>
      <c r="SLJ3" s="614"/>
      <c r="SLK3" s="614"/>
      <c r="SLL3" s="614"/>
      <c r="SLM3" s="614"/>
      <c r="SLN3" s="614"/>
      <c r="SLO3" s="614"/>
      <c r="SLP3" s="614"/>
      <c r="SLQ3" s="614"/>
      <c r="SLR3" s="614"/>
      <c r="SLS3" s="614"/>
      <c r="SLT3" s="614"/>
      <c r="SLU3" s="614"/>
      <c r="SLV3" s="614"/>
      <c r="SLW3" s="614"/>
      <c r="SLX3" s="614"/>
      <c r="SLY3" s="614"/>
      <c r="SLZ3" s="614"/>
      <c r="SMA3" s="614"/>
      <c r="SMB3" s="614"/>
      <c r="SMC3" s="614"/>
      <c r="SMD3" s="614"/>
      <c r="SME3" s="614"/>
      <c r="SMF3" s="614"/>
      <c r="SMG3" s="614"/>
      <c r="SMH3" s="614"/>
      <c r="SMI3" s="614"/>
      <c r="SMJ3" s="614"/>
      <c r="SMK3" s="614"/>
      <c r="SML3" s="614"/>
      <c r="SMM3" s="614"/>
      <c r="SMN3" s="614"/>
      <c r="SMO3" s="614"/>
      <c r="SMP3" s="614"/>
      <c r="SMQ3" s="614"/>
      <c r="SMR3" s="614"/>
      <c r="SMS3" s="614"/>
      <c r="SMT3" s="614"/>
      <c r="SMU3" s="614"/>
      <c r="SMV3" s="614"/>
      <c r="SMW3" s="614"/>
      <c r="SMX3" s="614"/>
      <c r="SMY3" s="614"/>
      <c r="SMZ3" s="614"/>
      <c r="SNA3" s="614"/>
      <c r="SNB3" s="614"/>
      <c r="SNC3" s="614"/>
      <c r="SND3" s="614"/>
      <c r="SNE3" s="614"/>
      <c r="SNF3" s="614"/>
      <c r="SNG3" s="614"/>
      <c r="SNH3" s="614"/>
      <c r="SNI3" s="614"/>
      <c r="SNJ3" s="614"/>
      <c r="SNK3" s="614"/>
      <c r="SNL3" s="614"/>
      <c r="SNM3" s="614"/>
      <c r="SNN3" s="614"/>
      <c r="SNO3" s="614"/>
      <c r="SNP3" s="614"/>
      <c r="SNQ3" s="614"/>
      <c r="SNR3" s="614"/>
      <c r="SNS3" s="614"/>
      <c r="SNT3" s="614"/>
      <c r="SNU3" s="614"/>
      <c r="SNV3" s="614"/>
      <c r="SNW3" s="614"/>
      <c r="SNX3" s="614"/>
      <c r="SNY3" s="614"/>
      <c r="SNZ3" s="614"/>
      <c r="SOA3" s="614"/>
      <c r="SOB3" s="614"/>
      <c r="SOC3" s="614"/>
      <c r="SOD3" s="614"/>
      <c r="SOE3" s="614"/>
      <c r="SOF3" s="614"/>
      <c r="SOG3" s="614"/>
      <c r="SOH3" s="614"/>
      <c r="SOI3" s="614"/>
      <c r="SOJ3" s="614"/>
      <c r="SOK3" s="614"/>
      <c r="SOL3" s="614"/>
      <c r="SOM3" s="614"/>
      <c r="SON3" s="614"/>
      <c r="SOO3" s="614"/>
      <c r="SOP3" s="614"/>
      <c r="SOQ3" s="614"/>
      <c r="SOR3" s="614"/>
      <c r="SOS3" s="614"/>
      <c r="SOT3" s="614"/>
      <c r="SOU3" s="614"/>
      <c r="SOV3" s="614"/>
      <c r="SOW3" s="614"/>
      <c r="SOX3" s="614"/>
      <c r="SOY3" s="614"/>
      <c r="SOZ3" s="614"/>
      <c r="SPA3" s="614"/>
      <c r="SPB3" s="614"/>
      <c r="SPC3" s="614"/>
      <c r="SPD3" s="614"/>
      <c r="SPE3" s="614"/>
      <c r="SPF3" s="614"/>
      <c r="SPG3" s="614"/>
      <c r="SPH3" s="614"/>
      <c r="SPI3" s="614"/>
      <c r="SPJ3" s="614"/>
      <c r="SPK3" s="614"/>
      <c r="SPL3" s="614"/>
      <c r="SPM3" s="614"/>
      <c r="SPN3" s="614"/>
      <c r="SPO3" s="614"/>
      <c r="SPP3" s="614"/>
      <c r="SPQ3" s="614"/>
      <c r="SPR3" s="614"/>
      <c r="SPS3" s="614"/>
      <c r="SPT3" s="614"/>
      <c r="SPU3" s="614"/>
      <c r="SPV3" s="614"/>
      <c r="SPW3" s="614"/>
      <c r="SPX3" s="614"/>
      <c r="SPY3" s="614"/>
      <c r="SPZ3" s="614"/>
      <c r="SQA3" s="614"/>
      <c r="SQB3" s="614"/>
      <c r="SQC3" s="614"/>
      <c r="SQD3" s="614"/>
      <c r="SQE3" s="614"/>
      <c r="SQF3" s="614"/>
      <c r="SQG3" s="614"/>
      <c r="SQH3" s="614"/>
      <c r="SQI3" s="614"/>
      <c r="SQJ3" s="614"/>
      <c r="SQK3" s="614"/>
      <c r="SQL3" s="614"/>
      <c r="SQM3" s="614"/>
      <c r="SQN3" s="614"/>
      <c r="SQO3" s="614"/>
      <c r="SQP3" s="614"/>
      <c r="SQQ3" s="614"/>
      <c r="SQR3" s="614"/>
      <c r="SQS3" s="614"/>
      <c r="SQT3" s="614"/>
      <c r="SQU3" s="614"/>
      <c r="SQV3" s="614"/>
      <c r="SQW3" s="614"/>
      <c r="SQX3" s="614"/>
      <c r="SQY3" s="614"/>
      <c r="SQZ3" s="614"/>
      <c r="SRA3" s="614"/>
      <c r="SRB3" s="614"/>
      <c r="SRC3" s="614"/>
      <c r="SRD3" s="614"/>
      <c r="SRE3" s="614"/>
      <c r="SRF3" s="614"/>
      <c r="SRG3" s="614"/>
      <c r="SRH3" s="614"/>
      <c r="SRI3" s="614"/>
      <c r="SRJ3" s="614"/>
      <c r="SRK3" s="614"/>
      <c r="SRL3" s="614"/>
      <c r="SRM3" s="614"/>
      <c r="SRN3" s="614"/>
      <c r="SRO3" s="614"/>
      <c r="SRP3" s="614"/>
      <c r="SRQ3" s="614"/>
      <c r="SRR3" s="614"/>
      <c r="SRS3" s="614"/>
      <c r="SRT3" s="614"/>
      <c r="SRU3" s="614"/>
      <c r="SRV3" s="614"/>
      <c r="SRW3" s="614"/>
      <c r="SRX3" s="614"/>
      <c r="SRY3" s="614"/>
      <c r="SRZ3" s="614"/>
      <c r="SSA3" s="614"/>
      <c r="SSB3" s="614"/>
      <c r="SSC3" s="614"/>
      <c r="SSD3" s="614"/>
      <c r="SSE3" s="614"/>
      <c r="SSF3" s="614"/>
      <c r="SSG3" s="614"/>
      <c r="SSH3" s="614"/>
      <c r="SSI3" s="614"/>
      <c r="SSJ3" s="614"/>
      <c r="SSK3" s="614"/>
      <c r="SSL3" s="614"/>
      <c r="SSM3" s="614"/>
      <c r="SSN3" s="614"/>
      <c r="SSO3" s="614"/>
      <c r="SSP3" s="614"/>
      <c r="SSQ3" s="614"/>
      <c r="SSR3" s="614"/>
      <c r="SSS3" s="614"/>
      <c r="SST3" s="614"/>
      <c r="SSU3" s="614"/>
      <c r="SSV3" s="614"/>
      <c r="SSW3" s="614"/>
      <c r="SSX3" s="614"/>
      <c r="SSY3" s="614"/>
      <c r="SSZ3" s="614"/>
      <c r="STA3" s="614"/>
      <c r="STB3" s="614"/>
      <c r="STC3" s="614"/>
      <c r="STD3" s="614"/>
      <c r="STE3" s="614"/>
      <c r="STF3" s="614"/>
      <c r="STG3" s="614"/>
      <c r="STH3" s="614"/>
      <c r="STI3" s="614"/>
      <c r="STJ3" s="614"/>
      <c r="STK3" s="614"/>
      <c r="STL3" s="614"/>
      <c r="STM3" s="614"/>
      <c r="STN3" s="614"/>
      <c r="STO3" s="614"/>
      <c r="STP3" s="614"/>
      <c r="STQ3" s="614"/>
      <c r="STR3" s="614"/>
      <c r="STS3" s="614"/>
      <c r="STT3" s="614"/>
      <c r="STU3" s="614"/>
      <c r="STV3" s="614"/>
      <c r="STW3" s="614"/>
      <c r="STX3" s="614"/>
      <c r="STY3" s="614"/>
      <c r="STZ3" s="614"/>
      <c r="SUA3" s="614"/>
      <c r="SUB3" s="614"/>
      <c r="SUC3" s="614"/>
      <c r="SUD3" s="614"/>
      <c r="SUE3" s="614"/>
      <c r="SUF3" s="614"/>
      <c r="SUG3" s="614"/>
      <c r="SUH3" s="614"/>
      <c r="SUI3" s="614"/>
      <c r="SUJ3" s="614"/>
      <c r="SUK3" s="614"/>
      <c r="SUL3" s="614"/>
      <c r="SUM3" s="614"/>
      <c r="SUN3" s="614"/>
      <c r="SUO3" s="614"/>
      <c r="SUP3" s="614"/>
      <c r="SUQ3" s="614"/>
      <c r="SUR3" s="614"/>
      <c r="SUS3" s="614"/>
      <c r="SUT3" s="614"/>
      <c r="SUU3" s="614"/>
      <c r="SUV3" s="614"/>
      <c r="SUW3" s="614"/>
      <c r="SUX3" s="614"/>
      <c r="SUY3" s="614"/>
      <c r="SUZ3" s="614"/>
      <c r="SVA3" s="614"/>
      <c r="SVB3" s="614"/>
      <c r="SVC3" s="614"/>
      <c r="SVD3" s="614"/>
      <c r="SVE3" s="614"/>
      <c r="SVF3" s="614"/>
      <c r="SVG3" s="614"/>
      <c r="SVH3" s="614"/>
      <c r="SVI3" s="614"/>
      <c r="SVJ3" s="614"/>
      <c r="SVK3" s="614"/>
      <c r="SVL3" s="614"/>
      <c r="SVM3" s="614"/>
      <c r="SVN3" s="614"/>
      <c r="SVO3" s="614"/>
      <c r="SVP3" s="614"/>
      <c r="SVQ3" s="614"/>
      <c r="SVR3" s="614"/>
      <c r="SVS3" s="614"/>
      <c r="SVT3" s="614"/>
      <c r="SVU3" s="614"/>
      <c r="SVV3" s="614"/>
      <c r="SVW3" s="614"/>
      <c r="SVX3" s="614"/>
      <c r="SVY3" s="614"/>
      <c r="SVZ3" s="614"/>
      <c r="SWA3" s="614"/>
      <c r="SWB3" s="614"/>
      <c r="SWC3" s="614"/>
      <c r="SWD3" s="614"/>
      <c r="SWE3" s="614"/>
      <c r="SWF3" s="614"/>
      <c r="SWG3" s="614"/>
      <c r="SWH3" s="614"/>
      <c r="SWI3" s="614"/>
      <c r="SWJ3" s="614"/>
      <c r="SWK3" s="614"/>
      <c r="SWL3" s="614"/>
      <c r="SWM3" s="614"/>
      <c r="SWN3" s="614"/>
      <c r="SWO3" s="614"/>
      <c r="SWP3" s="614"/>
      <c r="SWQ3" s="614"/>
      <c r="SWR3" s="614"/>
      <c r="SWS3" s="614"/>
      <c r="SWT3" s="614"/>
      <c r="SWU3" s="614"/>
      <c r="SWV3" s="614"/>
      <c r="SWW3" s="614"/>
      <c r="SWX3" s="614"/>
      <c r="SWY3" s="614"/>
      <c r="SWZ3" s="614"/>
      <c r="SXA3" s="614"/>
      <c r="SXB3" s="614"/>
      <c r="SXC3" s="614"/>
      <c r="SXD3" s="614"/>
      <c r="SXE3" s="614"/>
      <c r="SXF3" s="614"/>
      <c r="SXG3" s="614"/>
      <c r="SXH3" s="614"/>
      <c r="SXI3" s="614"/>
      <c r="SXJ3" s="614"/>
      <c r="SXK3" s="614"/>
      <c r="SXL3" s="614"/>
      <c r="SXM3" s="614"/>
      <c r="SXN3" s="614"/>
      <c r="SXO3" s="614"/>
      <c r="SXP3" s="614"/>
      <c r="SXQ3" s="614"/>
      <c r="SXR3" s="614"/>
      <c r="SXS3" s="614"/>
      <c r="SXT3" s="614"/>
      <c r="SXU3" s="614"/>
      <c r="SXV3" s="614"/>
      <c r="SXW3" s="614"/>
      <c r="SXX3" s="614"/>
      <c r="SXY3" s="614"/>
      <c r="SXZ3" s="614"/>
      <c r="SYA3" s="614"/>
      <c r="SYB3" s="614"/>
      <c r="SYC3" s="614"/>
      <c r="SYD3" s="614"/>
      <c r="SYE3" s="614"/>
      <c r="SYF3" s="614"/>
      <c r="SYG3" s="614"/>
      <c r="SYH3" s="614"/>
      <c r="SYI3" s="614"/>
      <c r="SYJ3" s="614"/>
      <c r="SYK3" s="614"/>
      <c r="SYL3" s="614"/>
      <c r="SYM3" s="614"/>
      <c r="SYN3" s="614"/>
      <c r="SYO3" s="614"/>
      <c r="SYP3" s="614"/>
      <c r="SYQ3" s="614"/>
      <c r="SYR3" s="614"/>
      <c r="SYS3" s="614"/>
      <c r="SYT3" s="614"/>
      <c r="SYU3" s="614"/>
      <c r="SYV3" s="614"/>
      <c r="SYW3" s="614"/>
      <c r="SYX3" s="614"/>
      <c r="SYY3" s="614"/>
      <c r="SYZ3" s="614"/>
      <c r="SZA3" s="614"/>
      <c r="SZB3" s="614"/>
      <c r="SZC3" s="614"/>
      <c r="SZD3" s="614"/>
      <c r="SZE3" s="614"/>
      <c r="SZF3" s="614"/>
      <c r="SZG3" s="614"/>
      <c r="SZH3" s="614"/>
      <c r="SZI3" s="614"/>
      <c r="SZJ3" s="614"/>
      <c r="SZK3" s="614"/>
      <c r="SZL3" s="614"/>
      <c r="SZM3" s="614"/>
      <c r="SZN3" s="614"/>
      <c r="SZO3" s="614"/>
      <c r="SZP3" s="614"/>
      <c r="SZQ3" s="614"/>
      <c r="SZR3" s="614"/>
      <c r="SZS3" s="614"/>
      <c r="SZT3" s="614"/>
      <c r="SZU3" s="614"/>
      <c r="SZV3" s="614"/>
      <c r="SZW3" s="614"/>
      <c r="SZX3" s="614"/>
      <c r="SZY3" s="614"/>
      <c r="SZZ3" s="614"/>
      <c r="TAA3" s="614"/>
      <c r="TAB3" s="614"/>
      <c r="TAC3" s="614"/>
      <c r="TAD3" s="614"/>
      <c r="TAE3" s="614"/>
      <c r="TAF3" s="614"/>
      <c r="TAG3" s="614"/>
      <c r="TAH3" s="614"/>
      <c r="TAI3" s="614"/>
      <c r="TAJ3" s="614"/>
      <c r="TAK3" s="614"/>
      <c r="TAL3" s="614"/>
      <c r="TAM3" s="614"/>
      <c r="TAN3" s="614"/>
      <c r="TAO3" s="614"/>
      <c r="TAP3" s="614"/>
      <c r="TAQ3" s="614"/>
      <c r="TAR3" s="614"/>
      <c r="TAS3" s="614"/>
      <c r="TAT3" s="614"/>
      <c r="TAU3" s="614"/>
      <c r="TAV3" s="614"/>
      <c r="TAW3" s="614"/>
      <c r="TAX3" s="614"/>
      <c r="TAY3" s="614"/>
      <c r="TAZ3" s="614"/>
      <c r="TBA3" s="614"/>
      <c r="TBB3" s="614"/>
      <c r="TBC3" s="614"/>
      <c r="TBD3" s="614"/>
      <c r="TBE3" s="614"/>
      <c r="TBF3" s="614"/>
      <c r="TBG3" s="614"/>
      <c r="TBH3" s="614"/>
      <c r="TBI3" s="614"/>
      <c r="TBJ3" s="614"/>
      <c r="TBK3" s="614"/>
      <c r="TBL3" s="614"/>
      <c r="TBM3" s="614"/>
      <c r="TBN3" s="614"/>
      <c r="TBO3" s="614"/>
      <c r="TBP3" s="614"/>
      <c r="TBQ3" s="614"/>
      <c r="TBR3" s="614"/>
      <c r="TBS3" s="614"/>
      <c r="TBT3" s="614"/>
      <c r="TBU3" s="614"/>
      <c r="TBV3" s="614"/>
      <c r="TBW3" s="614"/>
      <c r="TBX3" s="614"/>
      <c r="TBY3" s="614"/>
      <c r="TBZ3" s="614"/>
      <c r="TCA3" s="614"/>
      <c r="TCB3" s="614"/>
      <c r="TCC3" s="614"/>
      <c r="TCD3" s="614"/>
      <c r="TCE3" s="614"/>
      <c r="TCF3" s="614"/>
      <c r="TCG3" s="614"/>
      <c r="TCH3" s="614"/>
      <c r="TCI3" s="614"/>
      <c r="TCJ3" s="614"/>
      <c r="TCK3" s="614"/>
      <c r="TCL3" s="614"/>
      <c r="TCM3" s="614"/>
      <c r="TCN3" s="614"/>
      <c r="TCO3" s="614"/>
      <c r="TCP3" s="614"/>
      <c r="TCQ3" s="614"/>
      <c r="TCR3" s="614"/>
      <c r="TCS3" s="614"/>
      <c r="TCT3" s="614"/>
      <c r="TCU3" s="614"/>
      <c r="TCV3" s="614"/>
      <c r="TCW3" s="614"/>
      <c r="TCX3" s="614"/>
      <c r="TCY3" s="614"/>
      <c r="TCZ3" s="614"/>
      <c r="TDA3" s="614"/>
      <c r="TDB3" s="614"/>
      <c r="TDC3" s="614"/>
      <c r="TDD3" s="614"/>
      <c r="TDE3" s="614"/>
      <c r="TDF3" s="614"/>
      <c r="TDG3" s="614"/>
      <c r="TDH3" s="614"/>
      <c r="TDI3" s="614"/>
      <c r="TDJ3" s="614"/>
      <c r="TDK3" s="614"/>
      <c r="TDL3" s="614"/>
      <c r="TDM3" s="614"/>
      <c r="TDN3" s="614"/>
      <c r="TDO3" s="614"/>
      <c r="TDP3" s="614"/>
      <c r="TDQ3" s="614"/>
      <c r="TDR3" s="614"/>
      <c r="TDS3" s="614"/>
      <c r="TDT3" s="614"/>
      <c r="TDU3" s="614"/>
      <c r="TDV3" s="614"/>
      <c r="TDW3" s="614"/>
      <c r="TDX3" s="614"/>
      <c r="TDY3" s="614"/>
      <c r="TDZ3" s="614"/>
      <c r="TEA3" s="614"/>
      <c r="TEB3" s="614"/>
      <c r="TEC3" s="614"/>
      <c r="TED3" s="614"/>
      <c r="TEE3" s="614"/>
      <c r="TEF3" s="614"/>
      <c r="TEG3" s="614"/>
      <c r="TEH3" s="614"/>
      <c r="TEI3" s="614"/>
      <c r="TEJ3" s="614"/>
      <c r="TEK3" s="614"/>
      <c r="TEL3" s="614"/>
      <c r="TEM3" s="614"/>
      <c r="TEN3" s="614"/>
      <c r="TEO3" s="614"/>
      <c r="TEP3" s="614"/>
      <c r="TEQ3" s="614"/>
      <c r="TER3" s="614"/>
      <c r="TES3" s="614"/>
      <c r="TET3" s="614"/>
      <c r="TEU3" s="614"/>
      <c r="TEV3" s="614"/>
      <c r="TEW3" s="614"/>
      <c r="TEX3" s="614"/>
      <c r="TEY3" s="614"/>
      <c r="TEZ3" s="614"/>
      <c r="TFA3" s="614"/>
      <c r="TFB3" s="614"/>
      <c r="TFC3" s="614"/>
      <c r="TFD3" s="614"/>
      <c r="TFE3" s="614"/>
      <c r="TFF3" s="614"/>
      <c r="TFG3" s="614"/>
      <c r="TFH3" s="614"/>
      <c r="TFI3" s="614"/>
      <c r="TFJ3" s="614"/>
      <c r="TFK3" s="614"/>
      <c r="TFL3" s="614"/>
      <c r="TFM3" s="614"/>
      <c r="TFN3" s="614"/>
      <c r="TFO3" s="614"/>
      <c r="TFP3" s="614"/>
      <c r="TFQ3" s="614"/>
      <c r="TFR3" s="614"/>
      <c r="TFS3" s="614"/>
      <c r="TFT3" s="614"/>
      <c r="TFU3" s="614"/>
      <c r="TFV3" s="614"/>
      <c r="TFW3" s="614"/>
      <c r="TFX3" s="614"/>
      <c r="TFY3" s="614"/>
      <c r="TFZ3" s="614"/>
      <c r="TGA3" s="614"/>
      <c r="TGB3" s="614"/>
      <c r="TGC3" s="614"/>
      <c r="TGD3" s="614"/>
      <c r="TGE3" s="614"/>
      <c r="TGF3" s="614"/>
      <c r="TGG3" s="614"/>
      <c r="TGH3" s="614"/>
      <c r="TGI3" s="614"/>
      <c r="TGJ3" s="614"/>
      <c r="TGK3" s="614"/>
      <c r="TGL3" s="614"/>
      <c r="TGM3" s="614"/>
      <c r="TGN3" s="614"/>
      <c r="TGO3" s="614"/>
      <c r="TGP3" s="614"/>
      <c r="TGQ3" s="614"/>
      <c r="TGR3" s="614"/>
      <c r="TGS3" s="614"/>
      <c r="TGT3" s="614"/>
      <c r="TGU3" s="614"/>
      <c r="TGV3" s="614"/>
      <c r="TGW3" s="614"/>
      <c r="TGX3" s="614"/>
      <c r="TGY3" s="614"/>
      <c r="TGZ3" s="614"/>
      <c r="THA3" s="614"/>
      <c r="THB3" s="614"/>
      <c r="THC3" s="614"/>
      <c r="THD3" s="614"/>
      <c r="THE3" s="614"/>
      <c r="THF3" s="614"/>
      <c r="THG3" s="614"/>
      <c r="THH3" s="614"/>
      <c r="THI3" s="614"/>
      <c r="THJ3" s="614"/>
      <c r="THK3" s="614"/>
      <c r="THL3" s="614"/>
      <c r="THM3" s="614"/>
      <c r="THN3" s="614"/>
      <c r="THO3" s="614"/>
      <c r="THP3" s="614"/>
      <c r="THQ3" s="614"/>
      <c r="THR3" s="614"/>
      <c r="THS3" s="614"/>
      <c r="THT3" s="614"/>
      <c r="THU3" s="614"/>
      <c r="THV3" s="614"/>
      <c r="THW3" s="614"/>
      <c r="THX3" s="614"/>
      <c r="THY3" s="614"/>
      <c r="THZ3" s="614"/>
      <c r="TIA3" s="614"/>
      <c r="TIB3" s="614"/>
      <c r="TIC3" s="614"/>
      <c r="TID3" s="614"/>
      <c r="TIE3" s="614"/>
      <c r="TIF3" s="614"/>
      <c r="TIG3" s="614"/>
      <c r="TIH3" s="614"/>
      <c r="TII3" s="614"/>
      <c r="TIJ3" s="614"/>
      <c r="TIK3" s="614"/>
      <c r="TIL3" s="614"/>
      <c r="TIM3" s="614"/>
      <c r="TIN3" s="614"/>
      <c r="TIO3" s="614"/>
      <c r="TIP3" s="614"/>
      <c r="TIQ3" s="614"/>
      <c r="TIR3" s="614"/>
      <c r="TIS3" s="614"/>
      <c r="TIT3" s="614"/>
      <c r="TIU3" s="614"/>
      <c r="TIV3" s="614"/>
      <c r="TIW3" s="614"/>
      <c r="TIX3" s="614"/>
      <c r="TIY3" s="614"/>
      <c r="TIZ3" s="614"/>
      <c r="TJA3" s="614"/>
      <c r="TJB3" s="614"/>
      <c r="TJC3" s="614"/>
      <c r="TJD3" s="614"/>
      <c r="TJE3" s="614"/>
      <c r="TJF3" s="614"/>
      <c r="TJG3" s="614"/>
      <c r="TJH3" s="614"/>
      <c r="TJI3" s="614"/>
      <c r="TJJ3" s="614"/>
      <c r="TJK3" s="614"/>
      <c r="TJL3" s="614"/>
      <c r="TJM3" s="614"/>
      <c r="TJN3" s="614"/>
      <c r="TJO3" s="614"/>
      <c r="TJP3" s="614"/>
      <c r="TJQ3" s="614"/>
      <c r="TJR3" s="614"/>
      <c r="TJS3" s="614"/>
      <c r="TJT3" s="614"/>
      <c r="TJU3" s="614"/>
      <c r="TJV3" s="614"/>
      <c r="TJW3" s="614"/>
      <c r="TJX3" s="614"/>
      <c r="TJY3" s="614"/>
      <c r="TJZ3" s="614"/>
      <c r="TKA3" s="614"/>
      <c r="TKB3" s="614"/>
      <c r="TKC3" s="614"/>
      <c r="TKD3" s="614"/>
      <c r="TKE3" s="614"/>
      <c r="TKF3" s="614"/>
      <c r="TKG3" s="614"/>
      <c r="TKH3" s="614"/>
      <c r="TKI3" s="614"/>
      <c r="TKJ3" s="614"/>
      <c r="TKK3" s="614"/>
      <c r="TKL3" s="614"/>
      <c r="TKM3" s="614"/>
      <c r="TKN3" s="614"/>
      <c r="TKO3" s="614"/>
      <c r="TKP3" s="614"/>
      <c r="TKQ3" s="614"/>
      <c r="TKR3" s="614"/>
      <c r="TKS3" s="614"/>
      <c r="TKT3" s="614"/>
      <c r="TKU3" s="614"/>
      <c r="TKV3" s="614"/>
      <c r="TKW3" s="614"/>
      <c r="TKX3" s="614"/>
      <c r="TKY3" s="614"/>
      <c r="TKZ3" s="614"/>
      <c r="TLA3" s="614"/>
      <c r="TLB3" s="614"/>
      <c r="TLC3" s="614"/>
      <c r="TLD3" s="614"/>
      <c r="TLE3" s="614"/>
      <c r="TLF3" s="614"/>
      <c r="TLG3" s="614"/>
      <c r="TLH3" s="614"/>
      <c r="TLI3" s="614"/>
      <c r="TLJ3" s="614"/>
      <c r="TLK3" s="614"/>
      <c r="TLL3" s="614"/>
      <c r="TLM3" s="614"/>
      <c r="TLN3" s="614"/>
      <c r="TLO3" s="614"/>
      <c r="TLP3" s="614"/>
      <c r="TLQ3" s="614"/>
      <c r="TLR3" s="614"/>
      <c r="TLS3" s="614"/>
      <c r="TLT3" s="614"/>
      <c r="TLU3" s="614"/>
      <c r="TLV3" s="614"/>
      <c r="TLW3" s="614"/>
      <c r="TLX3" s="614"/>
      <c r="TLY3" s="614"/>
      <c r="TLZ3" s="614"/>
      <c r="TMA3" s="614"/>
      <c r="TMB3" s="614"/>
      <c r="TMC3" s="614"/>
      <c r="TMD3" s="614"/>
      <c r="TME3" s="614"/>
      <c r="TMF3" s="614"/>
      <c r="TMG3" s="614"/>
      <c r="TMH3" s="614"/>
      <c r="TMI3" s="614"/>
      <c r="TMJ3" s="614"/>
      <c r="TMK3" s="614"/>
      <c r="TML3" s="614"/>
      <c r="TMM3" s="614"/>
      <c r="TMN3" s="614"/>
      <c r="TMO3" s="614"/>
      <c r="TMP3" s="614"/>
      <c r="TMQ3" s="614"/>
      <c r="TMR3" s="614"/>
      <c r="TMS3" s="614"/>
      <c r="TMT3" s="614"/>
      <c r="TMU3" s="614"/>
      <c r="TMV3" s="614"/>
      <c r="TMW3" s="614"/>
      <c r="TMX3" s="614"/>
      <c r="TMY3" s="614"/>
      <c r="TMZ3" s="614"/>
      <c r="TNA3" s="614"/>
      <c r="TNB3" s="614"/>
      <c r="TNC3" s="614"/>
      <c r="TND3" s="614"/>
      <c r="TNE3" s="614"/>
      <c r="TNF3" s="614"/>
      <c r="TNG3" s="614"/>
      <c r="TNH3" s="614"/>
      <c r="TNI3" s="614"/>
      <c r="TNJ3" s="614"/>
      <c r="TNK3" s="614"/>
      <c r="TNL3" s="614"/>
      <c r="TNM3" s="614"/>
      <c r="TNN3" s="614"/>
      <c r="TNO3" s="614"/>
      <c r="TNP3" s="614"/>
      <c r="TNQ3" s="614"/>
      <c r="TNR3" s="614"/>
      <c r="TNS3" s="614"/>
      <c r="TNT3" s="614"/>
      <c r="TNU3" s="614"/>
      <c r="TNV3" s="614"/>
      <c r="TNW3" s="614"/>
      <c r="TNX3" s="614"/>
      <c r="TNY3" s="614"/>
      <c r="TNZ3" s="614"/>
      <c r="TOA3" s="614"/>
      <c r="TOB3" s="614"/>
      <c r="TOC3" s="614"/>
      <c r="TOD3" s="614"/>
      <c r="TOE3" s="614"/>
      <c r="TOF3" s="614"/>
      <c r="TOG3" s="614"/>
      <c r="TOH3" s="614"/>
      <c r="TOI3" s="614"/>
      <c r="TOJ3" s="614"/>
      <c r="TOK3" s="614"/>
      <c r="TOL3" s="614"/>
      <c r="TOM3" s="614"/>
      <c r="TON3" s="614"/>
      <c r="TOO3" s="614"/>
      <c r="TOP3" s="614"/>
      <c r="TOQ3" s="614"/>
      <c r="TOR3" s="614"/>
      <c r="TOS3" s="614"/>
      <c r="TOT3" s="614"/>
      <c r="TOU3" s="614"/>
      <c r="TOV3" s="614"/>
      <c r="TOW3" s="614"/>
      <c r="TOX3" s="614"/>
      <c r="TOY3" s="614"/>
      <c r="TOZ3" s="614"/>
      <c r="TPA3" s="614"/>
      <c r="TPB3" s="614"/>
      <c r="TPC3" s="614"/>
      <c r="TPD3" s="614"/>
      <c r="TPE3" s="614"/>
      <c r="TPF3" s="614"/>
      <c r="TPG3" s="614"/>
      <c r="TPH3" s="614"/>
      <c r="TPI3" s="614"/>
      <c r="TPJ3" s="614"/>
      <c r="TPK3" s="614"/>
      <c r="TPL3" s="614"/>
      <c r="TPM3" s="614"/>
      <c r="TPN3" s="614"/>
      <c r="TPO3" s="614"/>
      <c r="TPP3" s="614"/>
      <c r="TPQ3" s="614"/>
      <c r="TPR3" s="614"/>
      <c r="TPS3" s="614"/>
      <c r="TPT3" s="614"/>
      <c r="TPU3" s="614"/>
      <c r="TPV3" s="614"/>
      <c r="TPW3" s="614"/>
      <c r="TPX3" s="614"/>
      <c r="TPY3" s="614"/>
      <c r="TPZ3" s="614"/>
      <c r="TQA3" s="614"/>
      <c r="TQB3" s="614"/>
      <c r="TQC3" s="614"/>
      <c r="TQD3" s="614"/>
      <c r="TQE3" s="614"/>
      <c r="TQF3" s="614"/>
      <c r="TQG3" s="614"/>
      <c r="TQH3" s="614"/>
      <c r="TQI3" s="614"/>
      <c r="TQJ3" s="614"/>
      <c r="TQK3" s="614"/>
      <c r="TQL3" s="614"/>
      <c r="TQM3" s="614"/>
      <c r="TQN3" s="614"/>
      <c r="TQO3" s="614"/>
      <c r="TQP3" s="614"/>
      <c r="TQQ3" s="614"/>
      <c r="TQR3" s="614"/>
      <c r="TQS3" s="614"/>
      <c r="TQT3" s="614"/>
      <c r="TQU3" s="614"/>
      <c r="TQV3" s="614"/>
      <c r="TQW3" s="614"/>
      <c r="TQX3" s="614"/>
      <c r="TQY3" s="614"/>
      <c r="TQZ3" s="614"/>
      <c r="TRA3" s="614"/>
      <c r="TRB3" s="614"/>
      <c r="TRC3" s="614"/>
      <c r="TRD3" s="614"/>
      <c r="TRE3" s="614"/>
      <c r="TRF3" s="614"/>
      <c r="TRG3" s="614"/>
      <c r="TRH3" s="614"/>
      <c r="TRI3" s="614"/>
      <c r="TRJ3" s="614"/>
      <c r="TRK3" s="614"/>
      <c r="TRL3" s="614"/>
      <c r="TRM3" s="614"/>
      <c r="TRN3" s="614"/>
      <c r="TRO3" s="614"/>
      <c r="TRP3" s="614"/>
      <c r="TRQ3" s="614"/>
      <c r="TRR3" s="614"/>
      <c r="TRS3" s="614"/>
      <c r="TRT3" s="614"/>
      <c r="TRU3" s="614"/>
      <c r="TRV3" s="614"/>
      <c r="TRW3" s="614"/>
      <c r="TRX3" s="614"/>
      <c r="TRY3" s="614"/>
      <c r="TRZ3" s="614"/>
      <c r="TSA3" s="614"/>
      <c r="TSB3" s="614"/>
      <c r="TSC3" s="614"/>
      <c r="TSD3" s="614"/>
      <c r="TSE3" s="614"/>
      <c r="TSF3" s="614"/>
      <c r="TSG3" s="614"/>
      <c r="TSH3" s="614"/>
      <c r="TSI3" s="614"/>
      <c r="TSJ3" s="614"/>
      <c r="TSK3" s="614"/>
      <c r="TSL3" s="614"/>
      <c r="TSM3" s="614"/>
      <c r="TSN3" s="614"/>
      <c r="TSO3" s="614"/>
      <c r="TSP3" s="614"/>
      <c r="TSQ3" s="614"/>
      <c r="TSR3" s="614"/>
      <c r="TSS3" s="614"/>
      <c r="TST3" s="614"/>
      <c r="TSU3" s="614"/>
      <c r="TSV3" s="614"/>
      <c r="TSW3" s="614"/>
      <c r="TSX3" s="614"/>
      <c r="TSY3" s="614"/>
      <c r="TSZ3" s="614"/>
      <c r="TTA3" s="614"/>
      <c r="TTB3" s="614"/>
      <c r="TTC3" s="614"/>
      <c r="TTD3" s="614"/>
      <c r="TTE3" s="614"/>
      <c r="TTF3" s="614"/>
      <c r="TTG3" s="614"/>
      <c r="TTH3" s="614"/>
      <c r="TTI3" s="614"/>
      <c r="TTJ3" s="614"/>
      <c r="TTK3" s="614"/>
      <c r="TTL3" s="614"/>
      <c r="TTM3" s="614"/>
      <c r="TTN3" s="614"/>
      <c r="TTO3" s="614"/>
      <c r="TTP3" s="614"/>
      <c r="TTQ3" s="614"/>
      <c r="TTR3" s="614"/>
      <c r="TTS3" s="614"/>
      <c r="TTT3" s="614"/>
      <c r="TTU3" s="614"/>
      <c r="TTV3" s="614"/>
      <c r="TTW3" s="614"/>
      <c r="TTX3" s="614"/>
      <c r="TTY3" s="614"/>
      <c r="TTZ3" s="614"/>
      <c r="TUA3" s="614"/>
      <c r="TUB3" s="614"/>
      <c r="TUC3" s="614"/>
      <c r="TUD3" s="614"/>
      <c r="TUE3" s="614"/>
      <c r="TUF3" s="614"/>
      <c r="TUG3" s="614"/>
      <c r="TUH3" s="614"/>
      <c r="TUI3" s="614"/>
      <c r="TUJ3" s="614"/>
      <c r="TUK3" s="614"/>
      <c r="TUL3" s="614"/>
      <c r="TUM3" s="614"/>
      <c r="TUN3" s="614"/>
      <c r="TUO3" s="614"/>
      <c r="TUP3" s="614"/>
      <c r="TUQ3" s="614"/>
      <c r="TUR3" s="614"/>
      <c r="TUS3" s="614"/>
      <c r="TUT3" s="614"/>
      <c r="TUU3" s="614"/>
      <c r="TUV3" s="614"/>
      <c r="TUW3" s="614"/>
      <c r="TUX3" s="614"/>
      <c r="TUY3" s="614"/>
      <c r="TUZ3" s="614"/>
      <c r="TVA3" s="614"/>
      <c r="TVB3" s="614"/>
      <c r="TVC3" s="614"/>
      <c r="TVD3" s="614"/>
      <c r="TVE3" s="614"/>
      <c r="TVF3" s="614"/>
      <c r="TVG3" s="614"/>
      <c r="TVH3" s="614"/>
      <c r="TVI3" s="614"/>
      <c r="TVJ3" s="614"/>
      <c r="TVK3" s="614"/>
      <c r="TVL3" s="614"/>
      <c r="TVM3" s="614"/>
      <c r="TVN3" s="614"/>
      <c r="TVO3" s="614"/>
      <c r="TVP3" s="614"/>
      <c r="TVQ3" s="614"/>
      <c r="TVR3" s="614"/>
      <c r="TVS3" s="614"/>
      <c r="TVT3" s="614"/>
      <c r="TVU3" s="614"/>
      <c r="TVV3" s="614"/>
      <c r="TVW3" s="614"/>
      <c r="TVX3" s="614"/>
      <c r="TVY3" s="614"/>
      <c r="TVZ3" s="614"/>
      <c r="TWA3" s="614"/>
      <c r="TWB3" s="614"/>
      <c r="TWC3" s="614"/>
      <c r="TWD3" s="614"/>
      <c r="TWE3" s="614"/>
      <c r="TWF3" s="614"/>
      <c r="TWG3" s="614"/>
      <c r="TWH3" s="614"/>
      <c r="TWI3" s="614"/>
      <c r="TWJ3" s="614"/>
      <c r="TWK3" s="614"/>
      <c r="TWL3" s="614"/>
      <c r="TWM3" s="614"/>
      <c r="TWN3" s="614"/>
      <c r="TWO3" s="614"/>
      <c r="TWP3" s="614"/>
      <c r="TWQ3" s="614"/>
      <c r="TWR3" s="614"/>
      <c r="TWS3" s="614"/>
      <c r="TWT3" s="614"/>
      <c r="TWU3" s="614"/>
      <c r="TWV3" s="614"/>
      <c r="TWW3" s="614"/>
      <c r="TWX3" s="614"/>
      <c r="TWY3" s="614"/>
      <c r="TWZ3" s="614"/>
      <c r="TXA3" s="614"/>
      <c r="TXB3" s="614"/>
      <c r="TXC3" s="614"/>
      <c r="TXD3" s="614"/>
      <c r="TXE3" s="614"/>
      <c r="TXF3" s="614"/>
      <c r="TXG3" s="614"/>
      <c r="TXH3" s="614"/>
      <c r="TXI3" s="614"/>
      <c r="TXJ3" s="614"/>
      <c r="TXK3" s="614"/>
      <c r="TXL3" s="614"/>
      <c r="TXM3" s="614"/>
      <c r="TXN3" s="614"/>
      <c r="TXO3" s="614"/>
      <c r="TXP3" s="614"/>
      <c r="TXQ3" s="614"/>
      <c r="TXR3" s="614"/>
      <c r="TXS3" s="614"/>
      <c r="TXT3" s="614"/>
      <c r="TXU3" s="614"/>
      <c r="TXV3" s="614"/>
      <c r="TXW3" s="614"/>
      <c r="TXX3" s="614"/>
      <c r="TXY3" s="614"/>
      <c r="TXZ3" s="614"/>
      <c r="TYA3" s="614"/>
      <c r="TYB3" s="614"/>
      <c r="TYC3" s="614"/>
      <c r="TYD3" s="614"/>
      <c r="TYE3" s="614"/>
      <c r="TYF3" s="614"/>
      <c r="TYG3" s="614"/>
      <c r="TYH3" s="614"/>
      <c r="TYI3" s="614"/>
      <c r="TYJ3" s="614"/>
      <c r="TYK3" s="614"/>
      <c r="TYL3" s="614"/>
      <c r="TYM3" s="614"/>
      <c r="TYN3" s="614"/>
      <c r="TYO3" s="614"/>
      <c r="TYP3" s="614"/>
      <c r="TYQ3" s="614"/>
      <c r="TYR3" s="614"/>
      <c r="TYS3" s="614"/>
      <c r="TYT3" s="614"/>
      <c r="TYU3" s="614"/>
      <c r="TYV3" s="614"/>
      <c r="TYW3" s="614"/>
      <c r="TYX3" s="614"/>
      <c r="TYY3" s="614"/>
      <c r="TYZ3" s="614"/>
      <c r="TZA3" s="614"/>
      <c r="TZB3" s="614"/>
      <c r="TZC3" s="614"/>
      <c r="TZD3" s="614"/>
      <c r="TZE3" s="614"/>
      <c r="TZF3" s="614"/>
      <c r="TZG3" s="614"/>
      <c r="TZH3" s="614"/>
      <c r="TZI3" s="614"/>
      <c r="TZJ3" s="614"/>
      <c r="TZK3" s="614"/>
      <c r="TZL3" s="614"/>
      <c r="TZM3" s="614"/>
      <c r="TZN3" s="614"/>
      <c r="TZO3" s="614"/>
      <c r="TZP3" s="614"/>
      <c r="TZQ3" s="614"/>
      <c r="TZR3" s="614"/>
      <c r="TZS3" s="614"/>
      <c r="TZT3" s="614"/>
      <c r="TZU3" s="614"/>
      <c r="TZV3" s="614"/>
      <c r="TZW3" s="614"/>
      <c r="TZX3" s="614"/>
      <c r="TZY3" s="614"/>
      <c r="TZZ3" s="614"/>
      <c r="UAA3" s="614"/>
      <c r="UAB3" s="614"/>
      <c r="UAC3" s="614"/>
      <c r="UAD3" s="614"/>
      <c r="UAE3" s="614"/>
      <c r="UAF3" s="614"/>
      <c r="UAG3" s="614"/>
      <c r="UAH3" s="614"/>
      <c r="UAI3" s="614"/>
      <c r="UAJ3" s="614"/>
      <c r="UAK3" s="614"/>
      <c r="UAL3" s="614"/>
      <c r="UAM3" s="614"/>
      <c r="UAN3" s="614"/>
      <c r="UAO3" s="614"/>
      <c r="UAP3" s="614"/>
      <c r="UAQ3" s="614"/>
      <c r="UAR3" s="614"/>
      <c r="UAS3" s="614"/>
      <c r="UAT3" s="614"/>
      <c r="UAU3" s="614"/>
      <c r="UAV3" s="614"/>
      <c r="UAW3" s="614"/>
      <c r="UAX3" s="614"/>
      <c r="UAY3" s="614"/>
      <c r="UAZ3" s="614"/>
      <c r="UBA3" s="614"/>
      <c r="UBB3" s="614"/>
      <c r="UBC3" s="614"/>
      <c r="UBD3" s="614"/>
      <c r="UBE3" s="614"/>
      <c r="UBF3" s="614"/>
      <c r="UBG3" s="614"/>
      <c r="UBH3" s="614"/>
      <c r="UBI3" s="614"/>
      <c r="UBJ3" s="614"/>
      <c r="UBK3" s="614"/>
      <c r="UBL3" s="614"/>
      <c r="UBM3" s="614"/>
      <c r="UBN3" s="614"/>
      <c r="UBO3" s="614"/>
      <c r="UBP3" s="614"/>
      <c r="UBQ3" s="614"/>
      <c r="UBR3" s="614"/>
      <c r="UBS3" s="614"/>
      <c r="UBT3" s="614"/>
      <c r="UBU3" s="614"/>
      <c r="UBV3" s="614"/>
      <c r="UBW3" s="614"/>
      <c r="UBX3" s="614"/>
      <c r="UBY3" s="614"/>
      <c r="UBZ3" s="614"/>
      <c r="UCA3" s="614"/>
      <c r="UCB3" s="614"/>
      <c r="UCC3" s="614"/>
      <c r="UCD3" s="614"/>
      <c r="UCE3" s="614"/>
      <c r="UCF3" s="614"/>
      <c r="UCG3" s="614"/>
      <c r="UCH3" s="614"/>
      <c r="UCI3" s="614"/>
      <c r="UCJ3" s="614"/>
      <c r="UCK3" s="614"/>
      <c r="UCL3" s="614"/>
      <c r="UCM3" s="614"/>
      <c r="UCN3" s="614"/>
      <c r="UCO3" s="614"/>
      <c r="UCP3" s="614"/>
      <c r="UCQ3" s="614"/>
      <c r="UCR3" s="614"/>
      <c r="UCS3" s="614"/>
      <c r="UCT3" s="614"/>
      <c r="UCU3" s="614"/>
      <c r="UCV3" s="614"/>
      <c r="UCW3" s="614"/>
      <c r="UCX3" s="614"/>
      <c r="UCY3" s="614"/>
      <c r="UCZ3" s="614"/>
      <c r="UDA3" s="614"/>
      <c r="UDB3" s="614"/>
      <c r="UDC3" s="614"/>
      <c r="UDD3" s="614"/>
      <c r="UDE3" s="614"/>
      <c r="UDF3" s="614"/>
      <c r="UDG3" s="614"/>
      <c r="UDH3" s="614"/>
      <c r="UDI3" s="614"/>
      <c r="UDJ3" s="614"/>
      <c r="UDK3" s="614"/>
      <c r="UDL3" s="614"/>
      <c r="UDM3" s="614"/>
      <c r="UDN3" s="614"/>
      <c r="UDO3" s="614"/>
      <c r="UDP3" s="614"/>
      <c r="UDQ3" s="614"/>
      <c r="UDR3" s="614"/>
      <c r="UDS3" s="614"/>
      <c r="UDT3" s="614"/>
      <c r="UDU3" s="614"/>
      <c r="UDV3" s="614"/>
      <c r="UDW3" s="614"/>
      <c r="UDX3" s="614"/>
      <c r="UDY3" s="614"/>
      <c r="UDZ3" s="614"/>
      <c r="UEA3" s="614"/>
      <c r="UEB3" s="614"/>
      <c r="UEC3" s="614"/>
      <c r="UED3" s="614"/>
      <c r="UEE3" s="614"/>
      <c r="UEF3" s="614"/>
      <c r="UEG3" s="614"/>
      <c r="UEH3" s="614"/>
      <c r="UEI3" s="614"/>
      <c r="UEJ3" s="614"/>
      <c r="UEK3" s="614"/>
      <c r="UEL3" s="614"/>
      <c r="UEM3" s="614"/>
      <c r="UEN3" s="614"/>
      <c r="UEO3" s="614"/>
      <c r="UEP3" s="614"/>
      <c r="UEQ3" s="614"/>
      <c r="UER3" s="614"/>
      <c r="UES3" s="614"/>
      <c r="UET3" s="614"/>
      <c r="UEU3" s="614"/>
      <c r="UEV3" s="614"/>
      <c r="UEW3" s="614"/>
      <c r="UEX3" s="614"/>
      <c r="UEY3" s="614"/>
      <c r="UEZ3" s="614"/>
      <c r="UFA3" s="614"/>
      <c r="UFB3" s="614"/>
      <c r="UFC3" s="614"/>
      <c r="UFD3" s="614"/>
      <c r="UFE3" s="614"/>
      <c r="UFF3" s="614"/>
      <c r="UFG3" s="614"/>
      <c r="UFH3" s="614"/>
      <c r="UFI3" s="614"/>
      <c r="UFJ3" s="614"/>
      <c r="UFK3" s="614"/>
      <c r="UFL3" s="614"/>
      <c r="UFM3" s="614"/>
      <c r="UFN3" s="614"/>
      <c r="UFO3" s="614"/>
      <c r="UFP3" s="614"/>
      <c r="UFQ3" s="614"/>
      <c r="UFR3" s="614"/>
      <c r="UFS3" s="614"/>
      <c r="UFT3" s="614"/>
      <c r="UFU3" s="614"/>
      <c r="UFV3" s="614"/>
      <c r="UFW3" s="614"/>
      <c r="UFX3" s="614"/>
      <c r="UFY3" s="614"/>
      <c r="UFZ3" s="614"/>
      <c r="UGA3" s="614"/>
      <c r="UGB3" s="614"/>
      <c r="UGC3" s="614"/>
      <c r="UGD3" s="614"/>
      <c r="UGE3" s="614"/>
      <c r="UGF3" s="614"/>
      <c r="UGG3" s="614"/>
      <c r="UGH3" s="614"/>
      <c r="UGI3" s="614"/>
      <c r="UGJ3" s="614"/>
      <c r="UGK3" s="614"/>
      <c r="UGL3" s="614"/>
      <c r="UGM3" s="614"/>
      <c r="UGN3" s="614"/>
      <c r="UGO3" s="614"/>
      <c r="UGP3" s="614"/>
      <c r="UGQ3" s="614"/>
      <c r="UGR3" s="614"/>
      <c r="UGS3" s="614"/>
      <c r="UGT3" s="614"/>
      <c r="UGU3" s="614"/>
      <c r="UGV3" s="614"/>
      <c r="UGW3" s="614"/>
      <c r="UGX3" s="614"/>
      <c r="UGY3" s="614"/>
      <c r="UGZ3" s="614"/>
      <c r="UHA3" s="614"/>
      <c r="UHB3" s="614"/>
      <c r="UHC3" s="614"/>
      <c r="UHD3" s="614"/>
      <c r="UHE3" s="614"/>
      <c r="UHF3" s="614"/>
      <c r="UHG3" s="614"/>
      <c r="UHH3" s="614"/>
      <c r="UHI3" s="614"/>
      <c r="UHJ3" s="614"/>
      <c r="UHK3" s="614"/>
      <c r="UHL3" s="614"/>
      <c r="UHM3" s="614"/>
      <c r="UHN3" s="614"/>
      <c r="UHO3" s="614"/>
      <c r="UHP3" s="614"/>
      <c r="UHQ3" s="614"/>
      <c r="UHR3" s="614"/>
      <c r="UHS3" s="614"/>
      <c r="UHT3" s="614"/>
      <c r="UHU3" s="614"/>
      <c r="UHV3" s="614"/>
      <c r="UHW3" s="614"/>
      <c r="UHX3" s="614"/>
      <c r="UHY3" s="614"/>
      <c r="UHZ3" s="614"/>
      <c r="UIA3" s="614"/>
      <c r="UIB3" s="614"/>
      <c r="UIC3" s="614"/>
      <c r="UID3" s="614"/>
      <c r="UIE3" s="614"/>
      <c r="UIF3" s="614"/>
      <c r="UIG3" s="614"/>
      <c r="UIH3" s="614"/>
      <c r="UII3" s="614"/>
      <c r="UIJ3" s="614"/>
      <c r="UIK3" s="614"/>
      <c r="UIL3" s="614"/>
      <c r="UIM3" s="614"/>
      <c r="UIN3" s="614"/>
      <c r="UIO3" s="614"/>
      <c r="UIP3" s="614"/>
      <c r="UIQ3" s="614"/>
      <c r="UIR3" s="614"/>
      <c r="UIS3" s="614"/>
      <c r="UIT3" s="614"/>
      <c r="UIU3" s="614"/>
      <c r="UIV3" s="614"/>
      <c r="UIW3" s="614"/>
      <c r="UIX3" s="614"/>
      <c r="UIY3" s="614"/>
      <c r="UIZ3" s="614"/>
      <c r="UJA3" s="614"/>
      <c r="UJB3" s="614"/>
      <c r="UJC3" s="614"/>
      <c r="UJD3" s="614"/>
      <c r="UJE3" s="614"/>
      <c r="UJF3" s="614"/>
      <c r="UJG3" s="614"/>
      <c r="UJH3" s="614"/>
      <c r="UJI3" s="614"/>
      <c r="UJJ3" s="614"/>
      <c r="UJK3" s="614"/>
      <c r="UJL3" s="614"/>
      <c r="UJM3" s="614"/>
      <c r="UJN3" s="614"/>
      <c r="UJO3" s="614"/>
      <c r="UJP3" s="614"/>
      <c r="UJQ3" s="614"/>
      <c r="UJR3" s="614"/>
      <c r="UJS3" s="614"/>
      <c r="UJT3" s="614"/>
      <c r="UJU3" s="614"/>
      <c r="UJV3" s="614"/>
      <c r="UJW3" s="614"/>
      <c r="UJX3" s="614"/>
      <c r="UJY3" s="614"/>
      <c r="UJZ3" s="614"/>
      <c r="UKA3" s="614"/>
      <c r="UKB3" s="614"/>
      <c r="UKC3" s="614"/>
      <c r="UKD3" s="614"/>
      <c r="UKE3" s="614"/>
      <c r="UKF3" s="614"/>
      <c r="UKG3" s="614"/>
      <c r="UKH3" s="614"/>
      <c r="UKI3" s="614"/>
      <c r="UKJ3" s="614"/>
      <c r="UKK3" s="614"/>
      <c r="UKL3" s="614"/>
      <c r="UKM3" s="614"/>
      <c r="UKN3" s="614"/>
      <c r="UKO3" s="614"/>
      <c r="UKP3" s="614"/>
      <c r="UKQ3" s="614"/>
      <c r="UKR3" s="614"/>
      <c r="UKS3" s="614"/>
      <c r="UKT3" s="614"/>
      <c r="UKU3" s="614"/>
      <c r="UKV3" s="614"/>
      <c r="UKW3" s="614"/>
      <c r="UKX3" s="614"/>
      <c r="UKY3" s="614"/>
      <c r="UKZ3" s="614"/>
      <c r="ULA3" s="614"/>
      <c r="ULB3" s="614"/>
      <c r="ULC3" s="614"/>
      <c r="ULD3" s="614"/>
      <c r="ULE3" s="614"/>
      <c r="ULF3" s="614"/>
      <c r="ULG3" s="614"/>
      <c r="ULH3" s="614"/>
      <c r="ULI3" s="614"/>
      <c r="ULJ3" s="614"/>
      <c r="ULK3" s="614"/>
      <c r="ULL3" s="614"/>
      <c r="ULM3" s="614"/>
      <c r="ULN3" s="614"/>
      <c r="ULO3" s="614"/>
      <c r="ULP3" s="614"/>
      <c r="ULQ3" s="614"/>
      <c r="ULR3" s="614"/>
      <c r="ULS3" s="614"/>
      <c r="ULT3" s="614"/>
      <c r="ULU3" s="614"/>
      <c r="ULV3" s="614"/>
      <c r="ULW3" s="614"/>
      <c r="ULX3" s="614"/>
      <c r="ULY3" s="614"/>
      <c r="ULZ3" s="614"/>
      <c r="UMA3" s="614"/>
      <c r="UMB3" s="614"/>
      <c r="UMC3" s="614"/>
      <c r="UMD3" s="614"/>
      <c r="UME3" s="614"/>
      <c r="UMF3" s="614"/>
      <c r="UMG3" s="614"/>
      <c r="UMH3" s="614"/>
      <c r="UMI3" s="614"/>
      <c r="UMJ3" s="614"/>
      <c r="UMK3" s="614"/>
      <c r="UML3" s="614"/>
      <c r="UMM3" s="614"/>
      <c r="UMN3" s="614"/>
      <c r="UMO3" s="614"/>
      <c r="UMP3" s="614"/>
      <c r="UMQ3" s="614"/>
      <c r="UMR3" s="614"/>
      <c r="UMS3" s="614"/>
      <c r="UMT3" s="614"/>
      <c r="UMU3" s="614"/>
      <c r="UMV3" s="614"/>
      <c r="UMW3" s="614"/>
      <c r="UMX3" s="614"/>
      <c r="UMY3" s="614"/>
      <c r="UMZ3" s="614"/>
      <c r="UNA3" s="614"/>
      <c r="UNB3" s="614"/>
      <c r="UNC3" s="614"/>
      <c r="UND3" s="614"/>
      <c r="UNE3" s="614"/>
      <c r="UNF3" s="614"/>
      <c r="UNG3" s="614"/>
      <c r="UNH3" s="614"/>
      <c r="UNI3" s="614"/>
      <c r="UNJ3" s="614"/>
      <c r="UNK3" s="614"/>
      <c r="UNL3" s="614"/>
      <c r="UNM3" s="614"/>
      <c r="UNN3" s="614"/>
      <c r="UNO3" s="614"/>
      <c r="UNP3" s="614"/>
      <c r="UNQ3" s="614"/>
      <c r="UNR3" s="614"/>
      <c r="UNS3" s="614"/>
      <c r="UNT3" s="614"/>
      <c r="UNU3" s="614"/>
      <c r="UNV3" s="614"/>
      <c r="UNW3" s="614"/>
      <c r="UNX3" s="614"/>
      <c r="UNY3" s="614"/>
      <c r="UNZ3" s="614"/>
      <c r="UOA3" s="614"/>
      <c r="UOB3" s="614"/>
      <c r="UOC3" s="614"/>
      <c r="UOD3" s="614"/>
      <c r="UOE3" s="614"/>
      <c r="UOF3" s="614"/>
      <c r="UOG3" s="614"/>
      <c r="UOH3" s="614"/>
      <c r="UOI3" s="614"/>
      <c r="UOJ3" s="614"/>
      <c r="UOK3" s="614"/>
      <c r="UOL3" s="614"/>
      <c r="UOM3" s="614"/>
      <c r="UON3" s="614"/>
      <c r="UOO3" s="614"/>
      <c r="UOP3" s="614"/>
      <c r="UOQ3" s="614"/>
      <c r="UOR3" s="614"/>
      <c r="UOS3" s="614"/>
      <c r="UOT3" s="614"/>
      <c r="UOU3" s="614"/>
      <c r="UOV3" s="614"/>
      <c r="UOW3" s="614"/>
      <c r="UOX3" s="614"/>
      <c r="UOY3" s="614"/>
      <c r="UOZ3" s="614"/>
      <c r="UPA3" s="614"/>
      <c r="UPB3" s="614"/>
      <c r="UPC3" s="614"/>
      <c r="UPD3" s="614"/>
      <c r="UPE3" s="614"/>
      <c r="UPF3" s="614"/>
      <c r="UPG3" s="614"/>
      <c r="UPH3" s="614"/>
      <c r="UPI3" s="614"/>
      <c r="UPJ3" s="614"/>
      <c r="UPK3" s="614"/>
      <c r="UPL3" s="614"/>
      <c r="UPM3" s="614"/>
      <c r="UPN3" s="614"/>
      <c r="UPO3" s="614"/>
      <c r="UPP3" s="614"/>
      <c r="UPQ3" s="614"/>
      <c r="UPR3" s="614"/>
      <c r="UPS3" s="614"/>
      <c r="UPT3" s="614"/>
      <c r="UPU3" s="614"/>
      <c r="UPV3" s="614"/>
      <c r="UPW3" s="614"/>
      <c r="UPX3" s="614"/>
      <c r="UPY3" s="614"/>
      <c r="UPZ3" s="614"/>
      <c r="UQA3" s="614"/>
      <c r="UQB3" s="614"/>
      <c r="UQC3" s="614"/>
      <c r="UQD3" s="614"/>
      <c r="UQE3" s="614"/>
      <c r="UQF3" s="614"/>
      <c r="UQG3" s="614"/>
      <c r="UQH3" s="614"/>
      <c r="UQI3" s="614"/>
      <c r="UQJ3" s="614"/>
      <c r="UQK3" s="614"/>
      <c r="UQL3" s="614"/>
      <c r="UQM3" s="614"/>
      <c r="UQN3" s="614"/>
      <c r="UQO3" s="614"/>
      <c r="UQP3" s="614"/>
      <c r="UQQ3" s="614"/>
      <c r="UQR3" s="614"/>
      <c r="UQS3" s="614"/>
      <c r="UQT3" s="614"/>
      <c r="UQU3" s="614"/>
      <c r="UQV3" s="614"/>
      <c r="UQW3" s="614"/>
      <c r="UQX3" s="614"/>
      <c r="UQY3" s="614"/>
      <c r="UQZ3" s="614"/>
      <c r="URA3" s="614"/>
      <c r="URB3" s="614"/>
      <c r="URC3" s="614"/>
      <c r="URD3" s="614"/>
      <c r="URE3" s="614"/>
      <c r="URF3" s="614"/>
      <c r="URG3" s="614"/>
      <c r="URH3" s="614"/>
      <c r="URI3" s="614"/>
      <c r="URJ3" s="614"/>
      <c r="URK3" s="614"/>
      <c r="URL3" s="614"/>
      <c r="URM3" s="614"/>
      <c r="URN3" s="614"/>
      <c r="URO3" s="614"/>
      <c r="URP3" s="614"/>
      <c r="URQ3" s="614"/>
      <c r="URR3" s="614"/>
      <c r="URS3" s="614"/>
      <c r="URT3" s="614"/>
      <c r="URU3" s="614"/>
      <c r="URV3" s="614"/>
      <c r="URW3" s="614"/>
      <c r="URX3" s="614"/>
      <c r="URY3" s="614"/>
      <c r="URZ3" s="614"/>
      <c r="USA3" s="614"/>
      <c r="USB3" s="614"/>
      <c r="USC3" s="614"/>
      <c r="USD3" s="614"/>
      <c r="USE3" s="614"/>
      <c r="USF3" s="614"/>
      <c r="USG3" s="614"/>
      <c r="USH3" s="614"/>
      <c r="USI3" s="614"/>
      <c r="USJ3" s="614"/>
      <c r="USK3" s="614"/>
      <c r="USL3" s="614"/>
      <c r="USM3" s="614"/>
      <c r="USN3" s="614"/>
      <c r="USO3" s="614"/>
      <c r="USP3" s="614"/>
      <c r="USQ3" s="614"/>
      <c r="USR3" s="614"/>
      <c r="USS3" s="614"/>
      <c r="UST3" s="614"/>
      <c r="USU3" s="614"/>
      <c r="USV3" s="614"/>
      <c r="USW3" s="614"/>
      <c r="USX3" s="614"/>
      <c r="USY3" s="614"/>
      <c r="USZ3" s="614"/>
      <c r="UTA3" s="614"/>
      <c r="UTB3" s="614"/>
      <c r="UTC3" s="614"/>
      <c r="UTD3" s="614"/>
      <c r="UTE3" s="614"/>
      <c r="UTF3" s="614"/>
      <c r="UTG3" s="614"/>
      <c r="UTH3" s="614"/>
      <c r="UTI3" s="614"/>
      <c r="UTJ3" s="614"/>
      <c r="UTK3" s="614"/>
      <c r="UTL3" s="614"/>
      <c r="UTM3" s="614"/>
      <c r="UTN3" s="614"/>
      <c r="UTO3" s="614"/>
      <c r="UTP3" s="614"/>
      <c r="UTQ3" s="614"/>
      <c r="UTR3" s="614"/>
      <c r="UTS3" s="614"/>
      <c r="UTT3" s="614"/>
      <c r="UTU3" s="614"/>
      <c r="UTV3" s="614"/>
      <c r="UTW3" s="614"/>
      <c r="UTX3" s="614"/>
      <c r="UTY3" s="614"/>
      <c r="UTZ3" s="614"/>
      <c r="UUA3" s="614"/>
      <c r="UUB3" s="614"/>
      <c r="UUC3" s="614"/>
      <c r="UUD3" s="614"/>
      <c r="UUE3" s="614"/>
      <c r="UUF3" s="614"/>
      <c r="UUG3" s="614"/>
      <c r="UUH3" s="614"/>
      <c r="UUI3" s="614"/>
      <c r="UUJ3" s="614"/>
      <c r="UUK3" s="614"/>
      <c r="UUL3" s="614"/>
      <c r="UUM3" s="614"/>
      <c r="UUN3" s="614"/>
      <c r="UUO3" s="614"/>
      <c r="UUP3" s="614"/>
      <c r="UUQ3" s="614"/>
      <c r="UUR3" s="614"/>
      <c r="UUS3" s="614"/>
      <c r="UUT3" s="614"/>
      <c r="UUU3" s="614"/>
      <c r="UUV3" s="614"/>
      <c r="UUW3" s="614"/>
      <c r="UUX3" s="614"/>
      <c r="UUY3" s="614"/>
      <c r="UUZ3" s="614"/>
      <c r="UVA3" s="614"/>
      <c r="UVB3" s="614"/>
      <c r="UVC3" s="614"/>
      <c r="UVD3" s="614"/>
      <c r="UVE3" s="614"/>
      <c r="UVF3" s="614"/>
      <c r="UVG3" s="614"/>
      <c r="UVH3" s="614"/>
      <c r="UVI3" s="614"/>
      <c r="UVJ3" s="614"/>
      <c r="UVK3" s="614"/>
      <c r="UVL3" s="614"/>
      <c r="UVM3" s="614"/>
      <c r="UVN3" s="614"/>
      <c r="UVO3" s="614"/>
      <c r="UVP3" s="614"/>
      <c r="UVQ3" s="614"/>
      <c r="UVR3" s="614"/>
      <c r="UVS3" s="614"/>
      <c r="UVT3" s="614"/>
      <c r="UVU3" s="614"/>
      <c r="UVV3" s="614"/>
      <c r="UVW3" s="614"/>
      <c r="UVX3" s="614"/>
      <c r="UVY3" s="614"/>
      <c r="UVZ3" s="614"/>
      <c r="UWA3" s="614"/>
      <c r="UWB3" s="614"/>
      <c r="UWC3" s="614"/>
      <c r="UWD3" s="614"/>
      <c r="UWE3" s="614"/>
      <c r="UWF3" s="614"/>
      <c r="UWG3" s="614"/>
      <c r="UWH3" s="614"/>
      <c r="UWI3" s="614"/>
      <c r="UWJ3" s="614"/>
      <c r="UWK3" s="614"/>
      <c r="UWL3" s="614"/>
      <c r="UWM3" s="614"/>
      <c r="UWN3" s="614"/>
      <c r="UWO3" s="614"/>
      <c r="UWP3" s="614"/>
      <c r="UWQ3" s="614"/>
      <c r="UWR3" s="614"/>
      <c r="UWS3" s="614"/>
      <c r="UWT3" s="614"/>
      <c r="UWU3" s="614"/>
      <c r="UWV3" s="614"/>
      <c r="UWW3" s="614"/>
      <c r="UWX3" s="614"/>
      <c r="UWY3" s="614"/>
      <c r="UWZ3" s="614"/>
      <c r="UXA3" s="614"/>
      <c r="UXB3" s="614"/>
      <c r="UXC3" s="614"/>
      <c r="UXD3" s="614"/>
      <c r="UXE3" s="614"/>
      <c r="UXF3" s="614"/>
      <c r="UXG3" s="614"/>
      <c r="UXH3" s="614"/>
      <c r="UXI3" s="614"/>
      <c r="UXJ3" s="614"/>
      <c r="UXK3" s="614"/>
      <c r="UXL3" s="614"/>
      <c r="UXM3" s="614"/>
      <c r="UXN3" s="614"/>
      <c r="UXO3" s="614"/>
      <c r="UXP3" s="614"/>
      <c r="UXQ3" s="614"/>
      <c r="UXR3" s="614"/>
      <c r="UXS3" s="614"/>
      <c r="UXT3" s="614"/>
      <c r="UXU3" s="614"/>
      <c r="UXV3" s="614"/>
      <c r="UXW3" s="614"/>
      <c r="UXX3" s="614"/>
      <c r="UXY3" s="614"/>
      <c r="UXZ3" s="614"/>
      <c r="UYA3" s="614"/>
      <c r="UYB3" s="614"/>
      <c r="UYC3" s="614"/>
      <c r="UYD3" s="614"/>
      <c r="UYE3" s="614"/>
      <c r="UYF3" s="614"/>
      <c r="UYG3" s="614"/>
      <c r="UYH3" s="614"/>
      <c r="UYI3" s="614"/>
      <c r="UYJ3" s="614"/>
      <c r="UYK3" s="614"/>
      <c r="UYL3" s="614"/>
      <c r="UYM3" s="614"/>
      <c r="UYN3" s="614"/>
      <c r="UYO3" s="614"/>
      <c r="UYP3" s="614"/>
      <c r="UYQ3" s="614"/>
      <c r="UYR3" s="614"/>
      <c r="UYS3" s="614"/>
      <c r="UYT3" s="614"/>
      <c r="UYU3" s="614"/>
      <c r="UYV3" s="614"/>
      <c r="UYW3" s="614"/>
      <c r="UYX3" s="614"/>
      <c r="UYY3" s="614"/>
      <c r="UYZ3" s="614"/>
      <c r="UZA3" s="614"/>
      <c r="UZB3" s="614"/>
      <c r="UZC3" s="614"/>
      <c r="UZD3" s="614"/>
      <c r="UZE3" s="614"/>
      <c r="UZF3" s="614"/>
      <c r="UZG3" s="614"/>
      <c r="UZH3" s="614"/>
      <c r="UZI3" s="614"/>
      <c r="UZJ3" s="614"/>
      <c r="UZK3" s="614"/>
      <c r="UZL3" s="614"/>
      <c r="UZM3" s="614"/>
      <c r="UZN3" s="614"/>
      <c r="UZO3" s="614"/>
      <c r="UZP3" s="614"/>
      <c r="UZQ3" s="614"/>
      <c r="UZR3" s="614"/>
      <c r="UZS3" s="614"/>
      <c r="UZT3" s="614"/>
      <c r="UZU3" s="614"/>
      <c r="UZV3" s="614"/>
      <c r="UZW3" s="614"/>
      <c r="UZX3" s="614"/>
      <c r="UZY3" s="614"/>
      <c r="UZZ3" s="614"/>
      <c r="VAA3" s="614"/>
      <c r="VAB3" s="614"/>
      <c r="VAC3" s="614"/>
      <c r="VAD3" s="614"/>
      <c r="VAE3" s="614"/>
      <c r="VAF3" s="614"/>
      <c r="VAG3" s="614"/>
      <c r="VAH3" s="614"/>
      <c r="VAI3" s="614"/>
      <c r="VAJ3" s="614"/>
      <c r="VAK3" s="614"/>
      <c r="VAL3" s="614"/>
      <c r="VAM3" s="614"/>
      <c r="VAN3" s="614"/>
      <c r="VAO3" s="614"/>
      <c r="VAP3" s="614"/>
      <c r="VAQ3" s="614"/>
      <c r="VAR3" s="614"/>
      <c r="VAS3" s="614"/>
      <c r="VAT3" s="614"/>
      <c r="VAU3" s="614"/>
      <c r="VAV3" s="614"/>
      <c r="VAW3" s="614"/>
      <c r="VAX3" s="614"/>
      <c r="VAY3" s="614"/>
      <c r="VAZ3" s="614"/>
      <c r="VBA3" s="614"/>
      <c r="VBB3" s="614"/>
      <c r="VBC3" s="614"/>
      <c r="VBD3" s="614"/>
      <c r="VBE3" s="614"/>
      <c r="VBF3" s="614"/>
      <c r="VBG3" s="614"/>
      <c r="VBH3" s="614"/>
      <c r="VBI3" s="614"/>
      <c r="VBJ3" s="614"/>
      <c r="VBK3" s="614"/>
      <c r="VBL3" s="614"/>
      <c r="VBM3" s="614"/>
      <c r="VBN3" s="614"/>
      <c r="VBO3" s="614"/>
      <c r="VBP3" s="614"/>
      <c r="VBQ3" s="614"/>
      <c r="VBR3" s="614"/>
      <c r="VBS3" s="614"/>
      <c r="VBT3" s="614"/>
      <c r="VBU3" s="614"/>
      <c r="VBV3" s="614"/>
      <c r="VBW3" s="614"/>
      <c r="VBX3" s="614"/>
      <c r="VBY3" s="614"/>
      <c r="VBZ3" s="614"/>
      <c r="VCA3" s="614"/>
      <c r="VCB3" s="614"/>
      <c r="VCC3" s="614"/>
      <c r="VCD3" s="614"/>
      <c r="VCE3" s="614"/>
      <c r="VCF3" s="614"/>
      <c r="VCG3" s="614"/>
      <c r="VCH3" s="614"/>
      <c r="VCI3" s="614"/>
      <c r="VCJ3" s="614"/>
      <c r="VCK3" s="614"/>
      <c r="VCL3" s="614"/>
      <c r="VCM3" s="614"/>
      <c r="VCN3" s="614"/>
      <c r="VCO3" s="614"/>
      <c r="VCP3" s="614"/>
      <c r="VCQ3" s="614"/>
      <c r="VCR3" s="614"/>
      <c r="VCS3" s="614"/>
      <c r="VCT3" s="614"/>
      <c r="VCU3" s="614"/>
      <c r="VCV3" s="614"/>
      <c r="VCW3" s="614"/>
      <c r="VCX3" s="614"/>
      <c r="VCY3" s="614"/>
      <c r="VCZ3" s="614"/>
      <c r="VDA3" s="614"/>
      <c r="VDB3" s="614"/>
      <c r="VDC3" s="614"/>
      <c r="VDD3" s="614"/>
      <c r="VDE3" s="614"/>
      <c r="VDF3" s="614"/>
      <c r="VDG3" s="614"/>
      <c r="VDH3" s="614"/>
      <c r="VDI3" s="614"/>
      <c r="VDJ3" s="614"/>
      <c r="VDK3" s="614"/>
      <c r="VDL3" s="614"/>
      <c r="VDM3" s="614"/>
      <c r="VDN3" s="614"/>
      <c r="VDO3" s="614"/>
      <c r="VDP3" s="614"/>
      <c r="VDQ3" s="614"/>
      <c r="VDR3" s="614"/>
      <c r="VDS3" s="614"/>
      <c r="VDT3" s="614"/>
      <c r="VDU3" s="614"/>
      <c r="VDV3" s="614"/>
      <c r="VDW3" s="614"/>
      <c r="VDX3" s="614"/>
      <c r="VDY3" s="614"/>
      <c r="VDZ3" s="614"/>
      <c r="VEA3" s="614"/>
      <c r="VEB3" s="614"/>
      <c r="VEC3" s="614"/>
      <c r="VED3" s="614"/>
      <c r="VEE3" s="614"/>
      <c r="VEF3" s="614"/>
      <c r="VEG3" s="614"/>
      <c r="VEH3" s="614"/>
      <c r="VEI3" s="614"/>
      <c r="VEJ3" s="614"/>
      <c r="VEK3" s="614"/>
      <c r="VEL3" s="614"/>
      <c r="VEM3" s="614"/>
      <c r="VEN3" s="614"/>
      <c r="VEO3" s="614"/>
      <c r="VEP3" s="614"/>
      <c r="VEQ3" s="614"/>
      <c r="VER3" s="614"/>
      <c r="VES3" s="614"/>
      <c r="VET3" s="614"/>
      <c r="VEU3" s="614"/>
      <c r="VEV3" s="614"/>
      <c r="VEW3" s="614"/>
      <c r="VEX3" s="614"/>
      <c r="VEY3" s="614"/>
      <c r="VEZ3" s="614"/>
      <c r="VFA3" s="614"/>
      <c r="VFB3" s="614"/>
      <c r="VFC3" s="614"/>
      <c r="VFD3" s="614"/>
      <c r="VFE3" s="614"/>
      <c r="VFF3" s="614"/>
      <c r="VFG3" s="614"/>
      <c r="VFH3" s="614"/>
      <c r="VFI3" s="614"/>
      <c r="VFJ3" s="614"/>
      <c r="VFK3" s="614"/>
      <c r="VFL3" s="614"/>
      <c r="VFM3" s="614"/>
      <c r="VFN3" s="614"/>
      <c r="VFO3" s="614"/>
      <c r="VFP3" s="614"/>
      <c r="VFQ3" s="614"/>
      <c r="VFR3" s="614"/>
      <c r="VFS3" s="614"/>
      <c r="VFT3" s="614"/>
      <c r="VFU3" s="614"/>
      <c r="VFV3" s="614"/>
      <c r="VFW3" s="614"/>
      <c r="VFX3" s="614"/>
      <c r="VFY3" s="614"/>
      <c r="VFZ3" s="614"/>
      <c r="VGA3" s="614"/>
      <c r="VGB3" s="614"/>
      <c r="VGC3" s="614"/>
      <c r="VGD3" s="614"/>
      <c r="VGE3" s="614"/>
      <c r="VGF3" s="614"/>
      <c r="VGG3" s="614"/>
      <c r="VGH3" s="614"/>
      <c r="VGI3" s="614"/>
      <c r="VGJ3" s="614"/>
      <c r="VGK3" s="614"/>
      <c r="VGL3" s="614"/>
      <c r="VGM3" s="614"/>
      <c r="VGN3" s="614"/>
      <c r="VGO3" s="614"/>
      <c r="VGP3" s="614"/>
      <c r="VGQ3" s="614"/>
      <c r="VGR3" s="614"/>
      <c r="VGS3" s="614"/>
      <c r="VGT3" s="614"/>
      <c r="VGU3" s="614"/>
      <c r="VGV3" s="614"/>
      <c r="VGW3" s="614"/>
      <c r="VGX3" s="614"/>
      <c r="VGY3" s="614"/>
      <c r="VGZ3" s="614"/>
      <c r="VHA3" s="614"/>
      <c r="VHB3" s="614"/>
      <c r="VHC3" s="614"/>
      <c r="VHD3" s="614"/>
      <c r="VHE3" s="614"/>
      <c r="VHF3" s="614"/>
      <c r="VHG3" s="614"/>
      <c r="VHH3" s="614"/>
      <c r="VHI3" s="614"/>
      <c r="VHJ3" s="614"/>
      <c r="VHK3" s="614"/>
      <c r="VHL3" s="614"/>
      <c r="VHM3" s="614"/>
      <c r="VHN3" s="614"/>
      <c r="VHO3" s="614"/>
      <c r="VHP3" s="614"/>
      <c r="VHQ3" s="614"/>
      <c r="VHR3" s="614"/>
      <c r="VHS3" s="614"/>
      <c r="VHT3" s="614"/>
      <c r="VHU3" s="614"/>
      <c r="VHV3" s="614"/>
      <c r="VHW3" s="614"/>
      <c r="VHX3" s="614"/>
      <c r="VHY3" s="614"/>
      <c r="VHZ3" s="614"/>
      <c r="VIA3" s="614"/>
      <c r="VIB3" s="614"/>
      <c r="VIC3" s="614"/>
      <c r="VID3" s="614"/>
      <c r="VIE3" s="614"/>
      <c r="VIF3" s="614"/>
      <c r="VIG3" s="614"/>
      <c r="VIH3" s="614"/>
      <c r="VII3" s="614"/>
      <c r="VIJ3" s="614"/>
      <c r="VIK3" s="614"/>
      <c r="VIL3" s="614"/>
      <c r="VIM3" s="614"/>
      <c r="VIN3" s="614"/>
      <c r="VIO3" s="614"/>
      <c r="VIP3" s="614"/>
      <c r="VIQ3" s="614"/>
      <c r="VIR3" s="614"/>
      <c r="VIS3" s="614"/>
      <c r="VIT3" s="614"/>
      <c r="VIU3" s="614"/>
      <c r="VIV3" s="614"/>
      <c r="VIW3" s="614"/>
      <c r="VIX3" s="614"/>
      <c r="VIY3" s="614"/>
      <c r="VIZ3" s="614"/>
      <c r="VJA3" s="614"/>
      <c r="VJB3" s="614"/>
      <c r="VJC3" s="614"/>
      <c r="VJD3" s="614"/>
      <c r="VJE3" s="614"/>
      <c r="VJF3" s="614"/>
      <c r="VJG3" s="614"/>
      <c r="VJH3" s="614"/>
      <c r="VJI3" s="614"/>
      <c r="VJJ3" s="614"/>
      <c r="VJK3" s="614"/>
      <c r="VJL3" s="614"/>
      <c r="VJM3" s="614"/>
      <c r="VJN3" s="614"/>
      <c r="VJO3" s="614"/>
      <c r="VJP3" s="614"/>
      <c r="VJQ3" s="614"/>
      <c r="VJR3" s="614"/>
      <c r="VJS3" s="614"/>
      <c r="VJT3" s="614"/>
      <c r="VJU3" s="614"/>
      <c r="VJV3" s="614"/>
      <c r="VJW3" s="614"/>
      <c r="VJX3" s="614"/>
      <c r="VJY3" s="614"/>
      <c r="VJZ3" s="614"/>
      <c r="VKA3" s="614"/>
      <c r="VKB3" s="614"/>
      <c r="VKC3" s="614"/>
      <c r="VKD3" s="614"/>
      <c r="VKE3" s="614"/>
      <c r="VKF3" s="614"/>
      <c r="VKG3" s="614"/>
      <c r="VKH3" s="614"/>
      <c r="VKI3" s="614"/>
      <c r="VKJ3" s="614"/>
      <c r="VKK3" s="614"/>
      <c r="VKL3" s="614"/>
      <c r="VKM3" s="614"/>
      <c r="VKN3" s="614"/>
      <c r="VKO3" s="614"/>
      <c r="VKP3" s="614"/>
      <c r="VKQ3" s="614"/>
      <c r="VKR3" s="614"/>
      <c r="VKS3" s="614"/>
      <c r="VKT3" s="614"/>
      <c r="VKU3" s="614"/>
      <c r="VKV3" s="614"/>
      <c r="VKW3" s="614"/>
      <c r="VKX3" s="614"/>
      <c r="VKY3" s="614"/>
      <c r="VKZ3" s="614"/>
      <c r="VLA3" s="614"/>
      <c r="VLB3" s="614"/>
      <c r="VLC3" s="614"/>
      <c r="VLD3" s="614"/>
      <c r="VLE3" s="614"/>
      <c r="VLF3" s="614"/>
      <c r="VLG3" s="614"/>
      <c r="VLH3" s="614"/>
      <c r="VLI3" s="614"/>
      <c r="VLJ3" s="614"/>
      <c r="VLK3" s="614"/>
      <c r="VLL3" s="614"/>
      <c r="VLM3" s="614"/>
      <c r="VLN3" s="614"/>
      <c r="VLO3" s="614"/>
      <c r="VLP3" s="614"/>
      <c r="VLQ3" s="614"/>
      <c r="VLR3" s="614"/>
      <c r="VLS3" s="614"/>
      <c r="VLT3" s="614"/>
      <c r="VLU3" s="614"/>
      <c r="VLV3" s="614"/>
      <c r="VLW3" s="614"/>
      <c r="VLX3" s="614"/>
      <c r="VLY3" s="614"/>
      <c r="VLZ3" s="614"/>
      <c r="VMA3" s="614"/>
      <c r="VMB3" s="614"/>
      <c r="VMC3" s="614"/>
      <c r="VMD3" s="614"/>
      <c r="VME3" s="614"/>
      <c r="VMF3" s="614"/>
      <c r="VMG3" s="614"/>
      <c r="VMH3" s="614"/>
      <c r="VMI3" s="614"/>
      <c r="VMJ3" s="614"/>
      <c r="VMK3" s="614"/>
      <c r="VML3" s="614"/>
      <c r="VMM3" s="614"/>
      <c r="VMN3" s="614"/>
      <c r="VMO3" s="614"/>
      <c r="VMP3" s="614"/>
      <c r="VMQ3" s="614"/>
      <c r="VMR3" s="614"/>
      <c r="VMS3" s="614"/>
      <c r="VMT3" s="614"/>
      <c r="VMU3" s="614"/>
      <c r="VMV3" s="614"/>
      <c r="VMW3" s="614"/>
      <c r="VMX3" s="614"/>
      <c r="VMY3" s="614"/>
      <c r="VMZ3" s="614"/>
      <c r="VNA3" s="614"/>
      <c r="VNB3" s="614"/>
      <c r="VNC3" s="614"/>
      <c r="VND3" s="614"/>
      <c r="VNE3" s="614"/>
      <c r="VNF3" s="614"/>
      <c r="VNG3" s="614"/>
      <c r="VNH3" s="614"/>
      <c r="VNI3" s="614"/>
      <c r="VNJ3" s="614"/>
      <c r="VNK3" s="614"/>
      <c r="VNL3" s="614"/>
      <c r="VNM3" s="614"/>
      <c r="VNN3" s="614"/>
      <c r="VNO3" s="614"/>
      <c r="VNP3" s="614"/>
      <c r="VNQ3" s="614"/>
      <c r="VNR3" s="614"/>
      <c r="VNS3" s="614"/>
      <c r="VNT3" s="614"/>
      <c r="VNU3" s="614"/>
      <c r="VNV3" s="614"/>
      <c r="VNW3" s="614"/>
      <c r="VNX3" s="614"/>
      <c r="VNY3" s="614"/>
      <c r="VNZ3" s="614"/>
      <c r="VOA3" s="614"/>
      <c r="VOB3" s="614"/>
      <c r="VOC3" s="614"/>
      <c r="VOD3" s="614"/>
      <c r="VOE3" s="614"/>
      <c r="VOF3" s="614"/>
      <c r="VOG3" s="614"/>
      <c r="VOH3" s="614"/>
      <c r="VOI3" s="614"/>
      <c r="VOJ3" s="614"/>
      <c r="VOK3" s="614"/>
      <c r="VOL3" s="614"/>
      <c r="VOM3" s="614"/>
      <c r="VON3" s="614"/>
      <c r="VOO3" s="614"/>
      <c r="VOP3" s="614"/>
      <c r="VOQ3" s="614"/>
      <c r="VOR3" s="614"/>
      <c r="VOS3" s="614"/>
      <c r="VOT3" s="614"/>
      <c r="VOU3" s="614"/>
      <c r="VOV3" s="614"/>
      <c r="VOW3" s="614"/>
      <c r="VOX3" s="614"/>
      <c r="VOY3" s="614"/>
      <c r="VOZ3" s="614"/>
      <c r="VPA3" s="614"/>
      <c r="VPB3" s="614"/>
      <c r="VPC3" s="614"/>
      <c r="VPD3" s="614"/>
      <c r="VPE3" s="614"/>
      <c r="VPF3" s="614"/>
      <c r="VPG3" s="614"/>
      <c r="VPH3" s="614"/>
      <c r="VPI3" s="614"/>
      <c r="VPJ3" s="614"/>
      <c r="VPK3" s="614"/>
      <c r="VPL3" s="614"/>
      <c r="VPM3" s="614"/>
      <c r="VPN3" s="614"/>
      <c r="VPO3" s="614"/>
      <c r="VPP3" s="614"/>
      <c r="VPQ3" s="614"/>
      <c r="VPR3" s="614"/>
      <c r="VPS3" s="614"/>
      <c r="VPT3" s="614"/>
      <c r="VPU3" s="614"/>
      <c r="VPV3" s="614"/>
      <c r="VPW3" s="614"/>
      <c r="VPX3" s="614"/>
      <c r="VPY3" s="614"/>
      <c r="VPZ3" s="614"/>
      <c r="VQA3" s="614"/>
      <c r="VQB3" s="614"/>
      <c r="VQC3" s="614"/>
      <c r="VQD3" s="614"/>
      <c r="VQE3" s="614"/>
      <c r="VQF3" s="614"/>
      <c r="VQG3" s="614"/>
      <c r="VQH3" s="614"/>
      <c r="VQI3" s="614"/>
      <c r="VQJ3" s="614"/>
      <c r="VQK3" s="614"/>
      <c r="VQL3" s="614"/>
      <c r="VQM3" s="614"/>
      <c r="VQN3" s="614"/>
      <c r="VQO3" s="614"/>
      <c r="VQP3" s="614"/>
      <c r="VQQ3" s="614"/>
      <c r="VQR3" s="614"/>
      <c r="VQS3" s="614"/>
      <c r="VQT3" s="614"/>
      <c r="VQU3" s="614"/>
      <c r="VQV3" s="614"/>
      <c r="VQW3" s="614"/>
      <c r="VQX3" s="614"/>
      <c r="VQY3" s="614"/>
      <c r="VQZ3" s="614"/>
      <c r="VRA3" s="614"/>
      <c r="VRB3" s="614"/>
      <c r="VRC3" s="614"/>
      <c r="VRD3" s="614"/>
      <c r="VRE3" s="614"/>
      <c r="VRF3" s="614"/>
      <c r="VRG3" s="614"/>
      <c r="VRH3" s="614"/>
      <c r="VRI3" s="614"/>
      <c r="VRJ3" s="614"/>
      <c r="VRK3" s="614"/>
      <c r="VRL3" s="614"/>
      <c r="VRM3" s="614"/>
      <c r="VRN3" s="614"/>
      <c r="VRO3" s="614"/>
      <c r="VRP3" s="614"/>
      <c r="VRQ3" s="614"/>
      <c r="VRR3" s="614"/>
      <c r="VRS3" s="614"/>
      <c r="VRT3" s="614"/>
      <c r="VRU3" s="614"/>
      <c r="VRV3" s="614"/>
      <c r="VRW3" s="614"/>
      <c r="VRX3" s="614"/>
      <c r="VRY3" s="614"/>
      <c r="VRZ3" s="614"/>
      <c r="VSA3" s="614"/>
      <c r="VSB3" s="614"/>
      <c r="VSC3" s="614"/>
      <c r="VSD3" s="614"/>
      <c r="VSE3" s="614"/>
      <c r="VSF3" s="614"/>
      <c r="VSG3" s="614"/>
      <c r="VSH3" s="614"/>
      <c r="VSI3" s="614"/>
      <c r="VSJ3" s="614"/>
      <c r="VSK3" s="614"/>
      <c r="VSL3" s="614"/>
      <c r="VSM3" s="614"/>
      <c r="VSN3" s="614"/>
      <c r="VSO3" s="614"/>
      <c r="VSP3" s="614"/>
      <c r="VSQ3" s="614"/>
      <c r="VSR3" s="614"/>
      <c r="VSS3" s="614"/>
      <c r="VST3" s="614"/>
      <c r="VSU3" s="614"/>
      <c r="VSV3" s="614"/>
      <c r="VSW3" s="614"/>
      <c r="VSX3" s="614"/>
      <c r="VSY3" s="614"/>
      <c r="VSZ3" s="614"/>
      <c r="VTA3" s="614"/>
      <c r="VTB3" s="614"/>
      <c r="VTC3" s="614"/>
      <c r="VTD3" s="614"/>
      <c r="VTE3" s="614"/>
      <c r="VTF3" s="614"/>
      <c r="VTG3" s="614"/>
      <c r="VTH3" s="614"/>
      <c r="VTI3" s="614"/>
      <c r="VTJ3" s="614"/>
      <c r="VTK3" s="614"/>
      <c r="VTL3" s="614"/>
      <c r="VTM3" s="614"/>
      <c r="VTN3" s="614"/>
      <c r="VTO3" s="614"/>
      <c r="VTP3" s="614"/>
      <c r="VTQ3" s="614"/>
      <c r="VTR3" s="614"/>
      <c r="VTS3" s="614"/>
      <c r="VTT3" s="614"/>
      <c r="VTU3" s="614"/>
      <c r="VTV3" s="614"/>
      <c r="VTW3" s="614"/>
      <c r="VTX3" s="614"/>
      <c r="VTY3" s="614"/>
      <c r="VTZ3" s="614"/>
      <c r="VUA3" s="614"/>
      <c r="VUB3" s="614"/>
      <c r="VUC3" s="614"/>
      <c r="VUD3" s="614"/>
      <c r="VUE3" s="614"/>
      <c r="VUF3" s="614"/>
      <c r="VUG3" s="614"/>
      <c r="VUH3" s="614"/>
      <c r="VUI3" s="614"/>
      <c r="VUJ3" s="614"/>
      <c r="VUK3" s="614"/>
      <c r="VUL3" s="614"/>
      <c r="VUM3" s="614"/>
      <c r="VUN3" s="614"/>
      <c r="VUO3" s="614"/>
      <c r="VUP3" s="614"/>
      <c r="VUQ3" s="614"/>
      <c r="VUR3" s="614"/>
      <c r="VUS3" s="614"/>
      <c r="VUT3" s="614"/>
      <c r="VUU3" s="614"/>
      <c r="VUV3" s="614"/>
      <c r="VUW3" s="614"/>
      <c r="VUX3" s="614"/>
      <c r="VUY3" s="614"/>
      <c r="VUZ3" s="614"/>
      <c r="VVA3" s="614"/>
      <c r="VVB3" s="614"/>
      <c r="VVC3" s="614"/>
      <c r="VVD3" s="614"/>
      <c r="VVE3" s="614"/>
      <c r="VVF3" s="614"/>
      <c r="VVG3" s="614"/>
      <c r="VVH3" s="614"/>
      <c r="VVI3" s="614"/>
      <c r="VVJ3" s="614"/>
      <c r="VVK3" s="614"/>
      <c r="VVL3" s="614"/>
      <c r="VVM3" s="614"/>
      <c r="VVN3" s="614"/>
      <c r="VVO3" s="614"/>
      <c r="VVP3" s="614"/>
      <c r="VVQ3" s="614"/>
      <c r="VVR3" s="614"/>
      <c r="VVS3" s="614"/>
      <c r="VVT3" s="614"/>
      <c r="VVU3" s="614"/>
      <c r="VVV3" s="614"/>
      <c r="VVW3" s="614"/>
      <c r="VVX3" s="614"/>
      <c r="VVY3" s="614"/>
      <c r="VVZ3" s="614"/>
      <c r="VWA3" s="614"/>
      <c r="VWB3" s="614"/>
      <c r="VWC3" s="614"/>
      <c r="VWD3" s="614"/>
      <c r="VWE3" s="614"/>
      <c r="VWF3" s="614"/>
      <c r="VWG3" s="614"/>
      <c r="VWH3" s="614"/>
      <c r="VWI3" s="614"/>
      <c r="VWJ3" s="614"/>
      <c r="VWK3" s="614"/>
      <c r="VWL3" s="614"/>
      <c r="VWM3" s="614"/>
      <c r="VWN3" s="614"/>
      <c r="VWO3" s="614"/>
      <c r="VWP3" s="614"/>
      <c r="VWQ3" s="614"/>
      <c r="VWR3" s="614"/>
      <c r="VWS3" s="614"/>
      <c r="VWT3" s="614"/>
      <c r="VWU3" s="614"/>
      <c r="VWV3" s="614"/>
      <c r="VWW3" s="614"/>
      <c r="VWX3" s="614"/>
      <c r="VWY3" s="614"/>
      <c r="VWZ3" s="614"/>
      <c r="VXA3" s="614"/>
      <c r="VXB3" s="614"/>
      <c r="VXC3" s="614"/>
      <c r="VXD3" s="614"/>
      <c r="VXE3" s="614"/>
      <c r="VXF3" s="614"/>
      <c r="VXG3" s="614"/>
      <c r="VXH3" s="614"/>
      <c r="VXI3" s="614"/>
      <c r="VXJ3" s="614"/>
      <c r="VXK3" s="614"/>
      <c r="VXL3" s="614"/>
      <c r="VXM3" s="614"/>
      <c r="VXN3" s="614"/>
      <c r="VXO3" s="614"/>
      <c r="VXP3" s="614"/>
      <c r="VXQ3" s="614"/>
      <c r="VXR3" s="614"/>
      <c r="VXS3" s="614"/>
      <c r="VXT3" s="614"/>
      <c r="VXU3" s="614"/>
      <c r="VXV3" s="614"/>
      <c r="VXW3" s="614"/>
      <c r="VXX3" s="614"/>
      <c r="VXY3" s="614"/>
      <c r="VXZ3" s="614"/>
      <c r="VYA3" s="614"/>
      <c r="VYB3" s="614"/>
      <c r="VYC3" s="614"/>
      <c r="VYD3" s="614"/>
      <c r="VYE3" s="614"/>
      <c r="VYF3" s="614"/>
      <c r="VYG3" s="614"/>
      <c r="VYH3" s="614"/>
      <c r="VYI3" s="614"/>
      <c r="VYJ3" s="614"/>
      <c r="VYK3" s="614"/>
      <c r="VYL3" s="614"/>
      <c r="VYM3" s="614"/>
      <c r="VYN3" s="614"/>
      <c r="VYO3" s="614"/>
      <c r="VYP3" s="614"/>
      <c r="VYQ3" s="614"/>
      <c r="VYR3" s="614"/>
      <c r="VYS3" s="614"/>
      <c r="VYT3" s="614"/>
      <c r="VYU3" s="614"/>
      <c r="VYV3" s="614"/>
      <c r="VYW3" s="614"/>
      <c r="VYX3" s="614"/>
      <c r="VYY3" s="614"/>
      <c r="VYZ3" s="614"/>
      <c r="VZA3" s="614"/>
      <c r="VZB3" s="614"/>
      <c r="VZC3" s="614"/>
      <c r="VZD3" s="614"/>
      <c r="VZE3" s="614"/>
      <c r="VZF3" s="614"/>
      <c r="VZG3" s="614"/>
      <c r="VZH3" s="614"/>
      <c r="VZI3" s="614"/>
      <c r="VZJ3" s="614"/>
      <c r="VZK3" s="614"/>
      <c r="VZL3" s="614"/>
      <c r="VZM3" s="614"/>
      <c r="VZN3" s="614"/>
      <c r="VZO3" s="614"/>
      <c r="VZP3" s="614"/>
      <c r="VZQ3" s="614"/>
      <c r="VZR3" s="614"/>
      <c r="VZS3" s="614"/>
      <c r="VZT3" s="614"/>
      <c r="VZU3" s="614"/>
      <c r="VZV3" s="614"/>
      <c r="VZW3" s="614"/>
      <c r="VZX3" s="614"/>
      <c r="VZY3" s="614"/>
      <c r="VZZ3" s="614"/>
      <c r="WAA3" s="614"/>
      <c r="WAB3" s="614"/>
      <c r="WAC3" s="614"/>
      <c r="WAD3" s="614"/>
      <c r="WAE3" s="614"/>
      <c r="WAF3" s="614"/>
      <c r="WAG3" s="614"/>
      <c r="WAH3" s="614"/>
      <c r="WAI3" s="614"/>
      <c r="WAJ3" s="614"/>
      <c r="WAK3" s="614"/>
      <c r="WAL3" s="614"/>
      <c r="WAM3" s="614"/>
      <c r="WAN3" s="614"/>
      <c r="WAO3" s="614"/>
      <c r="WAP3" s="614"/>
      <c r="WAQ3" s="614"/>
      <c r="WAR3" s="614"/>
      <c r="WAS3" s="614"/>
      <c r="WAT3" s="614"/>
      <c r="WAU3" s="614"/>
      <c r="WAV3" s="614"/>
      <c r="WAW3" s="614"/>
      <c r="WAX3" s="614"/>
      <c r="WAY3" s="614"/>
      <c r="WAZ3" s="614"/>
      <c r="WBA3" s="614"/>
      <c r="WBB3" s="614"/>
      <c r="WBC3" s="614"/>
      <c r="WBD3" s="614"/>
      <c r="WBE3" s="614"/>
      <c r="WBF3" s="614"/>
      <c r="WBG3" s="614"/>
      <c r="WBH3" s="614"/>
      <c r="WBI3" s="614"/>
      <c r="WBJ3" s="614"/>
      <c r="WBK3" s="614"/>
      <c r="WBL3" s="614"/>
      <c r="WBM3" s="614"/>
      <c r="WBN3" s="614"/>
      <c r="WBO3" s="614"/>
      <c r="WBP3" s="614"/>
      <c r="WBQ3" s="614"/>
      <c r="WBR3" s="614"/>
      <c r="WBS3" s="614"/>
      <c r="WBT3" s="614"/>
      <c r="WBU3" s="614"/>
      <c r="WBV3" s="614"/>
      <c r="WBW3" s="614"/>
      <c r="WBX3" s="614"/>
      <c r="WBY3" s="614"/>
      <c r="WBZ3" s="614"/>
      <c r="WCA3" s="614"/>
      <c r="WCB3" s="614"/>
      <c r="WCC3" s="614"/>
      <c r="WCD3" s="614"/>
      <c r="WCE3" s="614"/>
      <c r="WCF3" s="614"/>
      <c r="WCG3" s="614"/>
      <c r="WCH3" s="614"/>
      <c r="WCI3" s="614"/>
      <c r="WCJ3" s="614"/>
      <c r="WCK3" s="614"/>
      <c r="WCL3" s="614"/>
      <c r="WCM3" s="614"/>
      <c r="WCN3" s="614"/>
      <c r="WCO3" s="614"/>
      <c r="WCP3" s="614"/>
      <c r="WCQ3" s="614"/>
      <c r="WCR3" s="614"/>
      <c r="WCS3" s="614"/>
      <c r="WCT3" s="614"/>
      <c r="WCU3" s="614"/>
      <c r="WCV3" s="614"/>
      <c r="WCW3" s="614"/>
      <c r="WCX3" s="614"/>
      <c r="WCY3" s="614"/>
      <c r="WCZ3" s="614"/>
      <c r="WDA3" s="614"/>
      <c r="WDB3" s="614"/>
      <c r="WDC3" s="614"/>
      <c r="WDD3" s="614"/>
      <c r="WDE3" s="614"/>
      <c r="WDF3" s="614"/>
      <c r="WDG3" s="614"/>
      <c r="WDH3" s="614"/>
      <c r="WDI3" s="614"/>
      <c r="WDJ3" s="614"/>
      <c r="WDK3" s="614"/>
      <c r="WDL3" s="614"/>
      <c r="WDM3" s="614"/>
      <c r="WDN3" s="614"/>
      <c r="WDO3" s="614"/>
      <c r="WDP3" s="614"/>
      <c r="WDQ3" s="614"/>
      <c r="WDR3" s="614"/>
      <c r="WDS3" s="614"/>
      <c r="WDT3" s="614"/>
      <c r="WDU3" s="614"/>
      <c r="WDV3" s="614"/>
      <c r="WDW3" s="614"/>
      <c r="WDX3" s="614"/>
      <c r="WDY3" s="614"/>
      <c r="WDZ3" s="614"/>
      <c r="WEA3" s="614"/>
      <c r="WEB3" s="614"/>
      <c r="WEC3" s="614"/>
      <c r="WED3" s="614"/>
      <c r="WEE3" s="614"/>
      <c r="WEF3" s="614"/>
      <c r="WEG3" s="614"/>
      <c r="WEH3" s="614"/>
      <c r="WEI3" s="614"/>
      <c r="WEJ3" s="614"/>
      <c r="WEK3" s="614"/>
      <c r="WEL3" s="614"/>
      <c r="WEM3" s="614"/>
      <c r="WEN3" s="614"/>
      <c r="WEO3" s="614"/>
      <c r="WEP3" s="614"/>
      <c r="WEQ3" s="614"/>
      <c r="WER3" s="614"/>
      <c r="WES3" s="614"/>
      <c r="WET3" s="614"/>
      <c r="WEU3" s="614"/>
      <c r="WEV3" s="614"/>
      <c r="WEW3" s="614"/>
      <c r="WEX3" s="614"/>
      <c r="WEY3" s="614"/>
      <c r="WEZ3" s="614"/>
      <c r="WFA3" s="614"/>
      <c r="WFB3" s="614"/>
      <c r="WFC3" s="614"/>
      <c r="WFD3" s="614"/>
      <c r="WFE3" s="614"/>
      <c r="WFF3" s="614"/>
      <c r="WFG3" s="614"/>
      <c r="WFH3" s="614"/>
      <c r="WFI3" s="614"/>
      <c r="WFJ3" s="614"/>
      <c r="WFK3" s="614"/>
      <c r="WFL3" s="614"/>
      <c r="WFM3" s="614"/>
      <c r="WFN3" s="614"/>
      <c r="WFO3" s="614"/>
      <c r="WFP3" s="614"/>
      <c r="WFQ3" s="614"/>
      <c r="WFR3" s="614"/>
      <c r="WFS3" s="614"/>
      <c r="WFT3" s="614"/>
      <c r="WFU3" s="614"/>
      <c r="WFV3" s="614"/>
      <c r="WFW3" s="614"/>
      <c r="WFX3" s="614"/>
      <c r="WFY3" s="614"/>
      <c r="WFZ3" s="614"/>
      <c r="WGA3" s="614"/>
      <c r="WGB3" s="614"/>
      <c r="WGC3" s="614"/>
      <c r="WGD3" s="614"/>
      <c r="WGE3" s="614"/>
      <c r="WGF3" s="614"/>
      <c r="WGG3" s="614"/>
      <c r="WGH3" s="614"/>
      <c r="WGI3" s="614"/>
      <c r="WGJ3" s="614"/>
      <c r="WGK3" s="614"/>
      <c r="WGL3" s="614"/>
      <c r="WGM3" s="614"/>
      <c r="WGN3" s="614"/>
      <c r="WGO3" s="614"/>
      <c r="WGP3" s="614"/>
      <c r="WGQ3" s="614"/>
      <c r="WGR3" s="614"/>
      <c r="WGS3" s="614"/>
      <c r="WGT3" s="614"/>
      <c r="WGU3" s="614"/>
      <c r="WGV3" s="614"/>
      <c r="WGW3" s="614"/>
      <c r="WGX3" s="614"/>
      <c r="WGY3" s="614"/>
      <c r="WGZ3" s="614"/>
      <c r="WHA3" s="614"/>
      <c r="WHB3" s="614"/>
      <c r="WHC3" s="614"/>
      <c r="WHD3" s="614"/>
      <c r="WHE3" s="614"/>
      <c r="WHF3" s="614"/>
      <c r="WHG3" s="614"/>
      <c r="WHH3" s="614"/>
      <c r="WHI3" s="614"/>
      <c r="WHJ3" s="614"/>
      <c r="WHK3" s="614"/>
      <c r="WHL3" s="614"/>
      <c r="WHM3" s="614"/>
      <c r="WHN3" s="614"/>
      <c r="WHO3" s="614"/>
      <c r="WHP3" s="614"/>
      <c r="WHQ3" s="614"/>
      <c r="WHR3" s="614"/>
      <c r="WHS3" s="614"/>
      <c r="WHT3" s="614"/>
      <c r="WHU3" s="614"/>
      <c r="WHV3" s="614"/>
      <c r="WHW3" s="614"/>
      <c r="WHX3" s="614"/>
      <c r="WHY3" s="614"/>
      <c r="WHZ3" s="614"/>
      <c r="WIA3" s="614"/>
      <c r="WIB3" s="614"/>
      <c r="WIC3" s="614"/>
      <c r="WID3" s="614"/>
      <c r="WIE3" s="614"/>
      <c r="WIF3" s="614"/>
      <c r="WIG3" s="614"/>
      <c r="WIH3" s="614"/>
      <c r="WII3" s="614"/>
      <c r="WIJ3" s="614"/>
      <c r="WIK3" s="614"/>
      <c r="WIL3" s="614"/>
      <c r="WIM3" s="614"/>
      <c r="WIN3" s="614"/>
      <c r="WIO3" s="614"/>
      <c r="WIP3" s="614"/>
      <c r="WIQ3" s="614"/>
      <c r="WIR3" s="614"/>
      <c r="WIS3" s="614"/>
      <c r="WIT3" s="614"/>
      <c r="WIU3" s="614"/>
      <c r="WIV3" s="614"/>
      <c r="WIW3" s="614"/>
      <c r="WIX3" s="614"/>
      <c r="WIY3" s="614"/>
      <c r="WIZ3" s="614"/>
      <c r="WJA3" s="614"/>
      <c r="WJB3" s="614"/>
      <c r="WJC3" s="614"/>
      <c r="WJD3" s="614"/>
      <c r="WJE3" s="614"/>
      <c r="WJF3" s="614"/>
      <c r="WJG3" s="614"/>
      <c r="WJH3" s="614"/>
      <c r="WJI3" s="614"/>
      <c r="WJJ3" s="614"/>
      <c r="WJK3" s="614"/>
      <c r="WJL3" s="614"/>
      <c r="WJM3" s="614"/>
      <c r="WJN3" s="614"/>
      <c r="WJO3" s="614"/>
      <c r="WJP3" s="614"/>
      <c r="WJQ3" s="614"/>
      <c r="WJR3" s="614"/>
      <c r="WJS3" s="614"/>
      <c r="WJT3" s="614"/>
      <c r="WJU3" s="614"/>
      <c r="WJV3" s="614"/>
      <c r="WJW3" s="614"/>
      <c r="WJX3" s="614"/>
      <c r="WJY3" s="614"/>
      <c r="WJZ3" s="614"/>
      <c r="WKA3" s="614"/>
      <c r="WKB3" s="614"/>
      <c r="WKC3" s="614"/>
      <c r="WKD3" s="614"/>
      <c r="WKE3" s="614"/>
      <c r="WKF3" s="614"/>
      <c r="WKG3" s="614"/>
      <c r="WKH3" s="614"/>
      <c r="WKI3" s="614"/>
      <c r="WKJ3" s="614"/>
      <c r="WKK3" s="614"/>
      <c r="WKL3" s="614"/>
      <c r="WKM3" s="614"/>
      <c r="WKN3" s="614"/>
      <c r="WKO3" s="614"/>
      <c r="WKP3" s="614"/>
      <c r="WKQ3" s="614"/>
      <c r="WKR3" s="614"/>
      <c r="WKS3" s="614"/>
      <c r="WKT3" s="614"/>
      <c r="WKU3" s="614"/>
      <c r="WKV3" s="614"/>
      <c r="WKW3" s="614"/>
      <c r="WKX3" s="614"/>
      <c r="WKY3" s="614"/>
      <c r="WKZ3" s="614"/>
      <c r="WLA3" s="614"/>
      <c r="WLB3" s="614"/>
      <c r="WLC3" s="614"/>
      <c r="WLD3" s="614"/>
      <c r="WLE3" s="614"/>
      <c r="WLF3" s="614"/>
      <c r="WLG3" s="614"/>
      <c r="WLH3" s="614"/>
      <c r="WLI3" s="614"/>
      <c r="WLJ3" s="614"/>
      <c r="WLK3" s="614"/>
      <c r="WLL3" s="614"/>
      <c r="WLM3" s="614"/>
      <c r="WLN3" s="614"/>
      <c r="WLO3" s="614"/>
      <c r="WLP3" s="614"/>
      <c r="WLQ3" s="614"/>
      <c r="WLR3" s="614"/>
      <c r="WLS3" s="614"/>
      <c r="WLT3" s="614"/>
      <c r="WLU3" s="614"/>
      <c r="WLV3" s="614"/>
      <c r="WLW3" s="614"/>
      <c r="WLX3" s="614"/>
      <c r="WLY3" s="614"/>
      <c r="WLZ3" s="614"/>
      <c r="WMA3" s="614"/>
      <c r="WMB3" s="614"/>
      <c r="WMC3" s="614"/>
      <c r="WMD3" s="614"/>
      <c r="WME3" s="614"/>
      <c r="WMF3" s="614"/>
      <c r="WMG3" s="614"/>
      <c r="WMH3" s="614"/>
      <c r="WMI3" s="614"/>
      <c r="WMJ3" s="614"/>
      <c r="WMK3" s="614"/>
      <c r="WML3" s="614"/>
      <c r="WMM3" s="614"/>
      <c r="WMN3" s="614"/>
      <c r="WMO3" s="614"/>
      <c r="WMP3" s="614"/>
      <c r="WMQ3" s="614"/>
      <c r="WMR3" s="614"/>
      <c r="WMS3" s="614"/>
      <c r="WMT3" s="614"/>
      <c r="WMU3" s="614"/>
      <c r="WMV3" s="614"/>
      <c r="WMW3" s="614"/>
      <c r="WMX3" s="614"/>
      <c r="WMY3" s="614"/>
      <c r="WMZ3" s="614"/>
      <c r="WNA3" s="614"/>
      <c r="WNB3" s="614"/>
      <c r="WNC3" s="614"/>
      <c r="WND3" s="614"/>
      <c r="WNE3" s="614"/>
      <c r="WNF3" s="614"/>
      <c r="WNG3" s="614"/>
      <c r="WNH3" s="614"/>
      <c r="WNI3" s="614"/>
      <c r="WNJ3" s="614"/>
      <c r="WNK3" s="614"/>
      <c r="WNL3" s="614"/>
      <c r="WNM3" s="614"/>
      <c r="WNN3" s="614"/>
      <c r="WNO3" s="614"/>
      <c r="WNP3" s="614"/>
      <c r="WNQ3" s="614"/>
      <c r="WNR3" s="614"/>
      <c r="WNS3" s="614"/>
      <c r="WNT3" s="614"/>
      <c r="WNU3" s="614"/>
      <c r="WNV3" s="614"/>
      <c r="WNW3" s="614"/>
      <c r="WNX3" s="614"/>
      <c r="WNY3" s="614"/>
      <c r="WNZ3" s="614"/>
      <c r="WOA3" s="614"/>
      <c r="WOB3" s="614"/>
      <c r="WOC3" s="614"/>
      <c r="WOD3" s="614"/>
      <c r="WOE3" s="614"/>
      <c r="WOF3" s="614"/>
      <c r="WOG3" s="614"/>
      <c r="WOH3" s="614"/>
      <c r="WOI3" s="614"/>
      <c r="WOJ3" s="614"/>
      <c r="WOK3" s="614"/>
      <c r="WOL3" s="614"/>
      <c r="WOM3" s="614"/>
      <c r="WON3" s="614"/>
      <c r="WOO3" s="614"/>
      <c r="WOP3" s="614"/>
      <c r="WOQ3" s="614"/>
      <c r="WOR3" s="614"/>
      <c r="WOS3" s="614"/>
      <c r="WOT3" s="614"/>
      <c r="WOU3" s="614"/>
      <c r="WOV3" s="614"/>
      <c r="WOW3" s="614"/>
      <c r="WOX3" s="614"/>
      <c r="WOY3" s="614"/>
      <c r="WOZ3" s="614"/>
      <c r="WPA3" s="614"/>
      <c r="WPB3" s="614"/>
      <c r="WPC3" s="614"/>
      <c r="WPD3" s="614"/>
      <c r="WPE3" s="614"/>
      <c r="WPF3" s="614"/>
      <c r="WPG3" s="614"/>
      <c r="WPH3" s="614"/>
      <c r="WPI3" s="614"/>
      <c r="WPJ3" s="614"/>
      <c r="WPK3" s="614"/>
      <c r="WPL3" s="614"/>
      <c r="WPM3" s="614"/>
      <c r="WPN3" s="614"/>
      <c r="WPO3" s="614"/>
      <c r="WPP3" s="614"/>
      <c r="WPQ3" s="614"/>
      <c r="WPR3" s="614"/>
      <c r="WPS3" s="614"/>
      <c r="WPT3" s="614"/>
      <c r="WPU3" s="614"/>
      <c r="WPV3" s="614"/>
      <c r="WPW3" s="614"/>
      <c r="WPX3" s="614"/>
      <c r="WPY3" s="614"/>
      <c r="WPZ3" s="614"/>
      <c r="WQA3" s="614"/>
      <c r="WQB3" s="614"/>
      <c r="WQC3" s="614"/>
      <c r="WQD3" s="614"/>
      <c r="WQE3" s="614"/>
      <c r="WQF3" s="614"/>
      <c r="WQG3" s="614"/>
      <c r="WQH3" s="614"/>
      <c r="WQI3" s="614"/>
      <c r="WQJ3" s="614"/>
      <c r="WQK3" s="614"/>
      <c r="WQL3" s="614"/>
      <c r="WQM3" s="614"/>
      <c r="WQN3" s="614"/>
      <c r="WQO3" s="614"/>
      <c r="WQP3" s="614"/>
      <c r="WQQ3" s="614"/>
      <c r="WQR3" s="614"/>
      <c r="WQS3" s="614"/>
      <c r="WQT3" s="614"/>
      <c r="WQU3" s="614"/>
      <c r="WQV3" s="614"/>
      <c r="WQW3" s="614"/>
      <c r="WQX3" s="614"/>
      <c r="WQY3" s="614"/>
      <c r="WQZ3" s="614"/>
      <c r="WRA3" s="614"/>
      <c r="WRB3" s="614"/>
      <c r="WRC3" s="614"/>
      <c r="WRD3" s="614"/>
      <c r="WRE3" s="614"/>
      <c r="WRF3" s="614"/>
      <c r="WRG3" s="614"/>
      <c r="WRH3" s="614"/>
      <c r="WRI3" s="614"/>
      <c r="WRJ3" s="614"/>
      <c r="WRK3" s="614"/>
      <c r="WRL3" s="614"/>
      <c r="WRM3" s="614"/>
      <c r="WRN3" s="614"/>
      <c r="WRO3" s="614"/>
      <c r="WRP3" s="614"/>
      <c r="WRQ3" s="614"/>
      <c r="WRR3" s="614"/>
      <c r="WRS3" s="614"/>
      <c r="WRT3" s="614"/>
      <c r="WRU3" s="614"/>
      <c r="WRV3" s="614"/>
      <c r="WRW3" s="614"/>
      <c r="WRX3" s="614"/>
      <c r="WRY3" s="614"/>
      <c r="WRZ3" s="614"/>
      <c r="WSA3" s="614"/>
      <c r="WSB3" s="614"/>
      <c r="WSC3" s="614"/>
      <c r="WSD3" s="614"/>
      <c r="WSE3" s="614"/>
      <c r="WSF3" s="614"/>
      <c r="WSG3" s="614"/>
      <c r="WSH3" s="614"/>
      <c r="WSI3" s="614"/>
      <c r="WSJ3" s="614"/>
      <c r="WSK3" s="614"/>
      <c r="WSL3" s="614"/>
      <c r="WSM3" s="614"/>
      <c r="WSN3" s="614"/>
      <c r="WSO3" s="614"/>
      <c r="WSP3" s="614"/>
      <c r="WSQ3" s="614"/>
      <c r="WSR3" s="614"/>
      <c r="WSS3" s="614"/>
      <c r="WST3" s="614"/>
      <c r="WSU3" s="614"/>
      <c r="WSV3" s="614"/>
      <c r="WSW3" s="614"/>
      <c r="WSX3" s="614"/>
      <c r="WSY3" s="614"/>
      <c r="WSZ3" s="614"/>
      <c r="WTA3" s="614"/>
      <c r="WTB3" s="614"/>
      <c r="WTC3" s="614"/>
      <c r="WTD3" s="614"/>
      <c r="WTE3" s="614"/>
      <c r="WTF3" s="614"/>
      <c r="WTG3" s="614"/>
      <c r="WTH3" s="614"/>
      <c r="WTI3" s="614"/>
      <c r="WTJ3" s="614"/>
      <c r="WTK3" s="614"/>
      <c r="WTL3" s="614"/>
      <c r="WTM3" s="614"/>
      <c r="WTN3" s="614"/>
      <c r="WTO3" s="614"/>
      <c r="WTP3" s="614"/>
      <c r="WTQ3" s="614"/>
      <c r="WTR3" s="614"/>
      <c r="WTS3" s="614"/>
      <c r="WTT3" s="614"/>
      <c r="WTU3" s="614"/>
      <c r="WTV3" s="614"/>
      <c r="WTW3" s="614"/>
      <c r="WTX3" s="614"/>
      <c r="WTY3" s="614"/>
      <c r="WTZ3" s="614"/>
      <c r="WUA3" s="614"/>
      <c r="WUB3" s="614"/>
      <c r="WUC3" s="614"/>
      <c r="WUD3" s="614"/>
      <c r="WUE3" s="614"/>
      <c r="WUF3" s="614"/>
      <c r="WUG3" s="614"/>
      <c r="WUH3" s="614"/>
      <c r="WUI3" s="614"/>
      <c r="WUJ3" s="614"/>
      <c r="WUK3" s="614"/>
      <c r="WUL3" s="614"/>
      <c r="WUM3" s="614"/>
      <c r="WUN3" s="614"/>
      <c r="WUO3" s="614"/>
      <c r="WUP3" s="614"/>
      <c r="WUQ3" s="614"/>
      <c r="WUR3" s="614"/>
      <c r="WUS3" s="614"/>
      <c r="WUT3" s="614"/>
      <c r="WUU3" s="614"/>
      <c r="WUV3" s="614"/>
      <c r="WUW3" s="614"/>
      <c r="WUX3" s="614"/>
      <c r="WUY3" s="614"/>
      <c r="WUZ3" s="614"/>
      <c r="WVA3" s="614"/>
      <c r="WVB3" s="614"/>
      <c r="WVC3" s="614"/>
      <c r="WVD3" s="614"/>
      <c r="WVE3" s="614"/>
      <c r="WVF3" s="614"/>
      <c r="WVG3" s="614"/>
      <c r="WVH3" s="614"/>
      <c r="WVI3" s="614"/>
      <c r="WVJ3" s="614"/>
      <c r="WVK3" s="614"/>
      <c r="WVL3" s="614"/>
      <c r="WVM3" s="614"/>
      <c r="WVN3" s="614"/>
      <c r="WVO3" s="614"/>
      <c r="WVP3" s="614"/>
      <c r="WVQ3" s="614"/>
      <c r="WVR3" s="614"/>
      <c r="WVS3" s="614"/>
      <c r="WVT3" s="614"/>
      <c r="WVU3" s="614"/>
      <c r="WVV3" s="614"/>
      <c r="WVW3" s="614"/>
      <c r="WVX3" s="614"/>
      <c r="WVY3" s="614"/>
      <c r="WVZ3" s="614"/>
      <c r="WWA3" s="614"/>
      <c r="WWB3" s="614"/>
      <c r="WWC3" s="614"/>
      <c r="WWD3" s="614"/>
      <c r="WWE3" s="614"/>
      <c r="WWF3" s="614"/>
      <c r="WWG3" s="614"/>
      <c r="WWH3" s="614"/>
      <c r="WWI3" s="614"/>
      <c r="WWJ3" s="614"/>
      <c r="WWK3" s="614"/>
      <c r="WWL3" s="614"/>
      <c r="WWM3" s="614"/>
      <c r="WWN3" s="614"/>
      <c r="WWO3" s="614"/>
      <c r="WWP3" s="614"/>
      <c r="WWQ3" s="614"/>
      <c r="WWR3" s="614"/>
      <c r="WWS3" s="614"/>
      <c r="WWT3" s="614"/>
      <c r="WWU3" s="614"/>
      <c r="WWV3" s="614"/>
      <c r="WWW3" s="614"/>
      <c r="WWX3" s="614"/>
      <c r="WWY3" s="614"/>
      <c r="WWZ3" s="614"/>
      <c r="WXA3" s="614"/>
      <c r="WXB3" s="614"/>
      <c r="WXC3" s="614"/>
      <c r="WXD3" s="614"/>
      <c r="WXE3" s="614"/>
      <c r="WXF3" s="614"/>
      <c r="WXG3" s="614"/>
      <c r="WXH3" s="614"/>
      <c r="WXI3" s="614"/>
      <c r="WXJ3" s="614"/>
      <c r="WXK3" s="614"/>
      <c r="WXL3" s="614"/>
      <c r="WXM3" s="614"/>
      <c r="WXN3" s="614"/>
      <c r="WXO3" s="614"/>
      <c r="WXP3" s="614"/>
      <c r="WXQ3" s="614"/>
      <c r="WXR3" s="614"/>
      <c r="WXS3" s="614"/>
      <c r="WXT3" s="614"/>
      <c r="WXU3" s="614"/>
      <c r="WXV3" s="614"/>
      <c r="WXW3" s="614"/>
      <c r="WXX3" s="614"/>
      <c r="WXY3" s="614"/>
      <c r="WXZ3" s="614"/>
      <c r="WYA3" s="614"/>
      <c r="WYB3" s="614"/>
      <c r="WYC3" s="614"/>
      <c r="WYD3" s="614"/>
      <c r="WYE3" s="614"/>
      <c r="WYF3" s="614"/>
      <c r="WYG3" s="614"/>
      <c r="WYH3" s="614"/>
      <c r="WYI3" s="614"/>
      <c r="WYJ3" s="614"/>
      <c r="WYK3" s="614"/>
      <c r="WYL3" s="614"/>
      <c r="WYM3" s="614"/>
      <c r="WYN3" s="614"/>
      <c r="WYO3" s="614"/>
      <c r="WYP3" s="614"/>
      <c r="WYQ3" s="614"/>
      <c r="WYR3" s="614"/>
      <c r="WYS3" s="614"/>
      <c r="WYT3" s="614"/>
      <c r="WYU3" s="614"/>
      <c r="WYV3" s="614"/>
      <c r="WYW3" s="614"/>
      <c r="WYX3" s="614"/>
      <c r="WYY3" s="614"/>
      <c r="WYZ3" s="614"/>
      <c r="WZA3" s="614"/>
      <c r="WZB3" s="614"/>
      <c r="WZC3" s="614"/>
      <c r="WZD3" s="614"/>
      <c r="WZE3" s="614"/>
      <c r="WZF3" s="614"/>
      <c r="WZG3" s="614"/>
      <c r="WZH3" s="614"/>
      <c r="WZI3" s="614"/>
      <c r="WZJ3" s="614"/>
      <c r="WZK3" s="614"/>
      <c r="WZL3" s="614"/>
      <c r="WZM3" s="614"/>
      <c r="WZN3" s="614"/>
      <c r="WZO3" s="614"/>
      <c r="WZP3" s="614"/>
      <c r="WZQ3" s="614"/>
      <c r="WZR3" s="614"/>
      <c r="WZS3" s="614"/>
      <c r="WZT3" s="614"/>
      <c r="WZU3" s="614"/>
      <c r="WZV3" s="614"/>
      <c r="WZW3" s="614"/>
      <c r="WZX3" s="614"/>
      <c r="WZY3" s="614"/>
      <c r="WZZ3" s="614"/>
      <c r="XAA3" s="614"/>
      <c r="XAB3" s="614"/>
      <c r="XAC3" s="614"/>
      <c r="XAD3" s="614"/>
      <c r="XAE3" s="614"/>
      <c r="XAF3" s="614"/>
      <c r="XAG3" s="614"/>
      <c r="XAH3" s="614"/>
      <c r="XAI3" s="614"/>
      <c r="XAJ3" s="614"/>
      <c r="XAK3" s="614"/>
      <c r="XAL3" s="614"/>
      <c r="XAM3" s="614"/>
      <c r="XAN3" s="614"/>
      <c r="XAO3" s="614"/>
      <c r="XAP3" s="614"/>
      <c r="XAQ3" s="614"/>
      <c r="XAR3" s="614"/>
      <c r="XAS3" s="614"/>
      <c r="XAT3" s="614"/>
      <c r="XAU3" s="614"/>
      <c r="XAV3" s="614"/>
      <c r="XAW3" s="614"/>
      <c r="XAX3" s="614"/>
      <c r="XAY3" s="614"/>
      <c r="XAZ3" s="614"/>
      <c r="XBA3" s="614"/>
      <c r="XBB3" s="614"/>
      <c r="XBC3" s="614"/>
      <c r="XBD3" s="614"/>
      <c r="XBE3" s="614"/>
      <c r="XBF3" s="614"/>
      <c r="XBG3" s="614"/>
      <c r="XBH3" s="614"/>
      <c r="XBI3" s="614"/>
      <c r="XBJ3" s="614"/>
      <c r="XBK3" s="614"/>
      <c r="XBL3" s="614"/>
      <c r="XBM3" s="614"/>
      <c r="XBN3" s="614"/>
      <c r="XBO3" s="614"/>
      <c r="XBP3" s="614"/>
      <c r="XBQ3" s="614"/>
      <c r="XBR3" s="614"/>
      <c r="XBS3" s="614"/>
      <c r="XBT3" s="614"/>
      <c r="XBU3" s="614"/>
      <c r="XBV3" s="614"/>
      <c r="XBW3" s="614"/>
      <c r="XBX3" s="614"/>
      <c r="XBY3" s="614"/>
      <c r="XBZ3" s="614"/>
      <c r="XCA3" s="614"/>
      <c r="XCB3" s="614"/>
      <c r="XCC3" s="614"/>
      <c r="XCD3" s="614"/>
      <c r="XCE3" s="614"/>
      <c r="XCF3" s="614"/>
      <c r="XCG3" s="614"/>
      <c r="XCH3" s="614"/>
      <c r="XCI3" s="614"/>
      <c r="XCJ3" s="614"/>
      <c r="XCK3" s="614"/>
      <c r="XCL3" s="614"/>
      <c r="XCM3" s="614"/>
      <c r="XCN3" s="614"/>
      <c r="XCO3" s="614"/>
      <c r="XCP3" s="614"/>
      <c r="XCQ3" s="614"/>
      <c r="XCR3" s="614"/>
      <c r="XCS3" s="614"/>
      <c r="XCT3" s="614"/>
      <c r="XCU3" s="614"/>
      <c r="XCV3" s="614"/>
      <c r="XCW3" s="614"/>
      <c r="XCX3" s="614"/>
      <c r="XCY3" s="614"/>
      <c r="XCZ3" s="614"/>
      <c r="XDA3" s="614"/>
      <c r="XDB3" s="614"/>
      <c r="XDC3" s="614"/>
      <c r="XDD3" s="614"/>
      <c r="XDE3" s="614"/>
      <c r="XDF3" s="614"/>
      <c r="XDG3" s="614"/>
      <c r="XDH3" s="614"/>
      <c r="XDI3" s="614"/>
      <c r="XDJ3" s="614"/>
      <c r="XDK3" s="614"/>
      <c r="XDL3" s="614"/>
      <c r="XDM3" s="614"/>
      <c r="XDN3" s="614"/>
      <c r="XDO3" s="614"/>
      <c r="XDP3" s="614"/>
      <c r="XDQ3" s="614"/>
      <c r="XDR3" s="614"/>
      <c r="XDS3" s="614"/>
      <c r="XDT3" s="614"/>
      <c r="XDU3" s="614"/>
      <c r="XDV3" s="614"/>
      <c r="XDW3" s="614"/>
      <c r="XDX3" s="614"/>
      <c r="XDY3" s="614"/>
      <c r="XDZ3" s="614"/>
      <c r="XEA3" s="614"/>
      <c r="XEB3" s="614"/>
      <c r="XEC3" s="614"/>
      <c r="XED3" s="614"/>
      <c r="XEE3" s="614"/>
      <c r="XEF3" s="614"/>
      <c r="XEG3" s="614"/>
      <c r="XEH3" s="614"/>
      <c r="XEI3" s="614"/>
      <c r="XEJ3" s="614"/>
      <c r="XEK3" s="614"/>
      <c r="XEL3" s="614"/>
      <c r="XEM3" s="614"/>
      <c r="XEN3" s="614"/>
      <c r="XEO3" s="614"/>
      <c r="XEP3" s="614"/>
      <c r="XEQ3" s="614"/>
      <c r="XER3" s="614"/>
      <c r="XES3" s="614"/>
      <c r="XET3" s="614"/>
      <c r="XEU3" s="614"/>
      <c r="XEV3" s="614"/>
      <c r="XEW3" s="614"/>
      <c r="XEX3" s="614"/>
      <c r="XEY3" s="614"/>
      <c r="XEZ3" s="614"/>
      <c r="XFA3" s="614"/>
      <c r="XFB3" s="614"/>
      <c r="XFC3" s="614"/>
      <c r="XFD3" s="331"/>
    </row>
    <row r="4" spans="1:16384" ht="17.25" thickBot="1" x14ac:dyDescent="0.35">
      <c r="B4" s="523" t="s">
        <v>522</v>
      </c>
      <c r="C4" s="524" t="s">
        <v>315</v>
      </c>
      <c r="D4" s="524" t="s">
        <v>492</v>
      </c>
      <c r="E4" s="524">
        <v>2018</v>
      </c>
      <c r="F4" s="525">
        <v>2019</v>
      </c>
      <c r="G4" s="524">
        <v>2020</v>
      </c>
      <c r="H4" s="442"/>
    </row>
    <row r="5" spans="1:16384" x14ac:dyDescent="0.3">
      <c r="B5" s="526" t="s">
        <v>523</v>
      </c>
      <c r="C5" s="527" t="s">
        <v>524</v>
      </c>
      <c r="D5" s="528"/>
      <c r="E5" s="527">
        <v>0.21</v>
      </c>
      <c r="F5" s="560">
        <v>0.3</v>
      </c>
      <c r="G5" s="527">
        <v>0.33</v>
      </c>
      <c r="H5" s="442"/>
    </row>
    <row r="6" spans="1:16384" x14ac:dyDescent="0.3">
      <c r="B6" s="529" t="s">
        <v>525</v>
      </c>
      <c r="C6" s="530" t="s">
        <v>524</v>
      </c>
      <c r="D6" s="530" t="s">
        <v>39</v>
      </c>
      <c r="E6" s="530">
        <v>0.14000000000000001</v>
      </c>
      <c r="F6" s="530">
        <v>0.12</v>
      </c>
      <c r="G6" s="530">
        <v>0.11</v>
      </c>
      <c r="H6" s="442"/>
    </row>
    <row r="7" spans="1:16384" x14ac:dyDescent="0.3">
      <c r="B7" s="529" t="s">
        <v>526</v>
      </c>
      <c r="C7" s="530" t="s">
        <v>524</v>
      </c>
      <c r="D7" s="530" t="s">
        <v>41</v>
      </c>
      <c r="E7" s="530">
        <v>-0.01</v>
      </c>
      <c r="F7" s="530">
        <v>-0.01</v>
      </c>
      <c r="G7" s="530">
        <v>-0.02</v>
      </c>
      <c r="H7" s="442"/>
    </row>
    <row r="8" spans="1:16384" ht="17.25" thickBot="1" x14ac:dyDescent="0.35">
      <c r="B8" s="531" t="s">
        <v>527</v>
      </c>
      <c r="C8" s="532" t="s">
        <v>524</v>
      </c>
      <c r="D8" s="532" t="s">
        <v>45</v>
      </c>
      <c r="E8" s="532">
        <v>0.08</v>
      </c>
      <c r="F8" s="532">
        <v>0.08</v>
      </c>
      <c r="G8" s="532">
        <v>0.08</v>
      </c>
      <c r="H8" s="442"/>
    </row>
    <row r="9" spans="1:16384" ht="17.25" thickBot="1" x14ac:dyDescent="0.35">
      <c r="B9" s="531" t="s">
        <v>528</v>
      </c>
      <c r="C9" s="532" t="s">
        <v>26</v>
      </c>
      <c r="D9" s="532" t="s">
        <v>619</v>
      </c>
      <c r="E9" s="532">
        <v>0.12</v>
      </c>
      <c r="F9" s="532">
        <v>0.04</v>
      </c>
      <c r="G9" s="532">
        <v>-0.02</v>
      </c>
      <c r="H9" s="442"/>
    </row>
    <row r="10" spans="1:16384" ht="17.25" thickBot="1" x14ac:dyDescent="0.35">
      <c r="B10" s="531" t="s">
        <v>602</v>
      </c>
      <c r="C10" s="532" t="s">
        <v>26</v>
      </c>
      <c r="D10" s="533"/>
      <c r="E10" s="532">
        <v>-0.16</v>
      </c>
      <c r="F10" s="532">
        <v>-0.11</v>
      </c>
      <c r="G10" s="532">
        <v>-0.06</v>
      </c>
      <c r="H10" s="442"/>
    </row>
    <row r="11" spans="1:16384" ht="17.25" thickBot="1" x14ac:dyDescent="0.35">
      <c r="B11" s="531" t="s">
        <v>633</v>
      </c>
      <c r="C11" s="533" t="s">
        <v>26</v>
      </c>
      <c r="D11" s="533"/>
      <c r="E11" s="534"/>
      <c r="F11" s="532">
        <v>0.11</v>
      </c>
      <c r="G11" s="532">
        <v>0.16</v>
      </c>
      <c r="H11" s="442"/>
    </row>
    <row r="12" spans="1:16384" ht="17.25" thickBot="1" x14ac:dyDescent="0.35">
      <c r="B12" s="535" t="s">
        <v>625</v>
      </c>
      <c r="C12" s="533"/>
      <c r="D12" s="533"/>
      <c r="E12" s="534">
        <v>0.17</v>
      </c>
      <c r="F12" s="534">
        <v>0.23</v>
      </c>
      <c r="G12" s="534">
        <v>0.26</v>
      </c>
      <c r="H12" s="442"/>
    </row>
    <row r="13" spans="1:16384" x14ac:dyDescent="0.3">
      <c r="B13" s="526"/>
      <c r="C13" s="528"/>
      <c r="D13" s="528"/>
      <c r="E13" s="528"/>
      <c r="F13" s="528"/>
      <c r="G13" s="528"/>
      <c r="H13" s="442"/>
    </row>
    <row r="14" spans="1:16384" ht="17.25" thickBot="1" x14ac:dyDescent="0.35">
      <c r="B14" s="523" t="s">
        <v>529</v>
      </c>
      <c r="C14" s="536"/>
      <c r="D14" s="536"/>
      <c r="E14" s="536"/>
      <c r="F14" s="536"/>
      <c r="G14" s="536"/>
      <c r="H14" s="442"/>
    </row>
    <row r="15" spans="1:16384" ht="17.25" thickBot="1" x14ac:dyDescent="0.35">
      <c r="B15" s="523" t="s">
        <v>603</v>
      </c>
      <c r="C15" s="524" t="s">
        <v>26</v>
      </c>
      <c r="D15" s="524" t="s">
        <v>128</v>
      </c>
      <c r="E15" s="524">
        <v>-0.2</v>
      </c>
      <c r="F15" s="524">
        <v>-0.28999999999999998</v>
      </c>
      <c r="G15" s="524">
        <v>-0.21</v>
      </c>
      <c r="H15" s="442"/>
    </row>
    <row r="16" spans="1:16384" x14ac:dyDescent="0.3">
      <c r="B16" s="529" t="s">
        <v>604</v>
      </c>
      <c r="C16" s="528"/>
      <c r="D16" s="528"/>
      <c r="E16" s="530">
        <v>-0.24</v>
      </c>
      <c r="F16" s="530">
        <v>-0.3</v>
      </c>
      <c r="G16" s="530">
        <v>-0.38</v>
      </c>
      <c r="H16" s="442"/>
    </row>
    <row r="17" spans="2:8" ht="17.25" thickBot="1" x14ac:dyDescent="0.35">
      <c r="B17" s="529" t="s">
        <v>605</v>
      </c>
      <c r="C17" s="528"/>
      <c r="D17" s="528"/>
      <c r="E17" s="530">
        <v>-0.01</v>
      </c>
      <c r="F17" s="530">
        <v>-0.02</v>
      </c>
      <c r="G17" s="530">
        <v>-0.02</v>
      </c>
      <c r="H17" s="442"/>
    </row>
    <row r="18" spans="2:8" ht="17.25" thickBot="1" x14ac:dyDescent="0.35">
      <c r="B18" s="537" t="s">
        <v>517</v>
      </c>
      <c r="C18" s="525" t="s">
        <v>26</v>
      </c>
      <c r="D18" s="525" t="s">
        <v>55</v>
      </c>
      <c r="E18" s="525">
        <v>-0.18</v>
      </c>
      <c r="F18" s="525">
        <v>0.08</v>
      </c>
      <c r="G18" s="525">
        <v>-0.25</v>
      </c>
      <c r="H18" s="442"/>
    </row>
    <row r="19" spans="2:8" ht="17.25" thickBot="1" x14ac:dyDescent="0.35">
      <c r="B19" s="529" t="s">
        <v>606</v>
      </c>
      <c r="C19" s="528"/>
      <c r="D19" s="536"/>
      <c r="E19" s="530">
        <v>-0.16</v>
      </c>
      <c r="F19" s="530">
        <v>0</v>
      </c>
      <c r="G19" s="530">
        <v>0</v>
      </c>
      <c r="H19" s="442"/>
    </row>
    <row r="20" spans="2:8" ht="17.25" thickBot="1" x14ac:dyDescent="0.35">
      <c r="B20" s="537" t="s">
        <v>607</v>
      </c>
      <c r="C20" s="525" t="s">
        <v>26</v>
      </c>
      <c r="D20" s="524" t="s">
        <v>620</v>
      </c>
      <c r="E20" s="525">
        <v>0.01</v>
      </c>
      <c r="F20" s="525">
        <v>0.01</v>
      </c>
      <c r="G20" s="525">
        <v>0.01</v>
      </c>
      <c r="H20" s="442"/>
    </row>
    <row r="21" spans="2:8" ht="17.25" thickBot="1" x14ac:dyDescent="0.35">
      <c r="B21" s="523" t="s">
        <v>518</v>
      </c>
      <c r="C21" s="524" t="s">
        <v>26</v>
      </c>
      <c r="D21" s="524" t="s">
        <v>621</v>
      </c>
      <c r="E21" s="524">
        <v>-0.23</v>
      </c>
      <c r="F21" s="524">
        <v>-0.28000000000000003</v>
      </c>
      <c r="G21" s="524">
        <v>-0.3</v>
      </c>
      <c r="H21" s="442"/>
    </row>
    <row r="22" spans="2:8" ht="27" x14ac:dyDescent="0.3">
      <c r="B22" s="529" t="s">
        <v>608</v>
      </c>
      <c r="C22" s="530" t="s">
        <v>24</v>
      </c>
      <c r="D22" s="538"/>
      <c r="E22" s="530">
        <v>-0.1</v>
      </c>
      <c r="F22" s="530">
        <v>-0.12</v>
      </c>
      <c r="G22" s="530">
        <v>-0.15</v>
      </c>
      <c r="H22" s="442"/>
    </row>
    <row r="23" spans="2:8" x14ac:dyDescent="0.3">
      <c r="B23" s="529" t="s">
        <v>609</v>
      </c>
      <c r="C23" s="530" t="s">
        <v>24</v>
      </c>
      <c r="D23" s="538"/>
      <c r="E23" s="530">
        <v>-0.06</v>
      </c>
      <c r="F23" s="530">
        <v>-0.05</v>
      </c>
      <c r="G23" s="530">
        <v>-0.04</v>
      </c>
      <c r="H23" s="442"/>
    </row>
    <row r="24" spans="2:8" x14ac:dyDescent="0.3">
      <c r="B24" s="529" t="s">
        <v>610</v>
      </c>
      <c r="C24" s="530" t="s">
        <v>24</v>
      </c>
      <c r="D24" s="528"/>
      <c r="E24" s="530">
        <v>-0.02</v>
      </c>
      <c r="F24" s="530">
        <v>-0.06</v>
      </c>
      <c r="G24" s="530">
        <v>-0.06</v>
      </c>
      <c r="H24" s="442"/>
    </row>
    <row r="25" spans="2:8" ht="17.25" thickBot="1" x14ac:dyDescent="0.35">
      <c r="B25" s="529" t="s">
        <v>611</v>
      </c>
      <c r="C25" s="530" t="s">
        <v>24</v>
      </c>
      <c r="D25" s="528"/>
      <c r="E25" s="530">
        <v>-0.05</v>
      </c>
      <c r="F25" s="530">
        <v>-0.05</v>
      </c>
      <c r="G25" s="530">
        <v>-0.04</v>
      </c>
      <c r="H25" s="442"/>
    </row>
    <row r="26" spans="2:8" ht="17.25" thickBot="1" x14ac:dyDescent="0.35">
      <c r="B26" s="537" t="s">
        <v>519</v>
      </c>
      <c r="C26" s="525" t="s">
        <v>26</v>
      </c>
      <c r="D26" s="525" t="s">
        <v>622</v>
      </c>
      <c r="E26" s="525">
        <v>0.03</v>
      </c>
      <c r="F26" s="525">
        <v>-0.01</v>
      </c>
      <c r="G26" s="525">
        <v>-0.01</v>
      </c>
      <c r="H26" s="442"/>
    </row>
    <row r="27" spans="2:8" ht="27.75" thickBot="1" x14ac:dyDescent="0.35">
      <c r="B27" s="529" t="s">
        <v>612</v>
      </c>
      <c r="C27" s="530" t="s">
        <v>17</v>
      </c>
      <c r="D27" s="528"/>
      <c r="E27" s="530">
        <v>0.03</v>
      </c>
      <c r="F27" s="530">
        <v>-0.01</v>
      </c>
      <c r="G27" s="530">
        <v>-0.02</v>
      </c>
      <c r="H27" s="442"/>
    </row>
    <row r="28" spans="2:8" ht="17.25" thickBot="1" x14ac:dyDescent="0.35">
      <c r="B28" s="537" t="s">
        <v>613</v>
      </c>
      <c r="C28" s="525" t="s">
        <v>26</v>
      </c>
      <c r="D28" s="539"/>
      <c r="E28" s="525">
        <v>-0.14000000000000001</v>
      </c>
      <c r="F28" s="525">
        <v>-0.1</v>
      </c>
      <c r="G28" s="525">
        <v>-0.13</v>
      </c>
      <c r="H28" s="442"/>
    </row>
    <row r="29" spans="2:8" ht="27.75" thickBot="1" x14ac:dyDescent="0.35">
      <c r="B29" s="529" t="s">
        <v>614</v>
      </c>
      <c r="C29" s="528"/>
      <c r="D29" s="528"/>
      <c r="E29" s="530">
        <v>-0.06</v>
      </c>
      <c r="F29" s="530">
        <v>-0.05</v>
      </c>
      <c r="G29" s="530">
        <v>-0.05</v>
      </c>
      <c r="H29" s="442"/>
    </row>
    <row r="30" spans="2:8" ht="17.25" thickBot="1" x14ac:dyDescent="0.35">
      <c r="B30" s="537" t="s">
        <v>520</v>
      </c>
      <c r="C30" s="525" t="s">
        <v>26</v>
      </c>
      <c r="D30" s="539"/>
      <c r="E30" s="525">
        <v>-0.34</v>
      </c>
      <c r="F30" s="525">
        <v>-0.04</v>
      </c>
      <c r="G30" s="525">
        <v>-0.05</v>
      </c>
      <c r="H30" s="442"/>
    </row>
    <row r="31" spans="2:8" ht="26.25" customHeight="1" x14ac:dyDescent="0.3">
      <c r="B31" s="529" t="s">
        <v>615</v>
      </c>
      <c r="C31" s="530" t="s">
        <v>24</v>
      </c>
      <c r="D31" s="530" t="s">
        <v>495</v>
      </c>
      <c r="E31" s="530">
        <v>-7.0000000000000007E-2</v>
      </c>
      <c r="F31" s="530">
        <v>-0.01</v>
      </c>
      <c r="G31" s="530">
        <v>0</v>
      </c>
      <c r="H31" s="442"/>
    </row>
    <row r="32" spans="2:8" x14ac:dyDescent="0.3">
      <c r="B32" s="529" t="s">
        <v>616</v>
      </c>
      <c r="C32" s="530" t="s">
        <v>24</v>
      </c>
      <c r="D32" s="530" t="s">
        <v>495</v>
      </c>
      <c r="E32" s="530">
        <v>-0.1</v>
      </c>
      <c r="F32" s="530">
        <v>-0.1</v>
      </c>
      <c r="G32" s="530">
        <v>-0.4</v>
      </c>
      <c r="H32" s="442"/>
    </row>
    <row r="33" spans="2:8" x14ac:dyDescent="0.3">
      <c r="B33" s="529" t="s">
        <v>617</v>
      </c>
      <c r="C33" s="530" t="s">
        <v>24</v>
      </c>
      <c r="D33" s="530" t="s">
        <v>495</v>
      </c>
      <c r="E33" s="530">
        <v>-0.1</v>
      </c>
      <c r="F33" s="530">
        <v>0</v>
      </c>
      <c r="G33" s="530">
        <v>0</v>
      </c>
      <c r="H33" s="442"/>
    </row>
    <row r="34" spans="2:8" x14ac:dyDescent="0.3">
      <c r="B34" s="529" t="s">
        <v>521</v>
      </c>
      <c r="C34" s="530" t="s">
        <v>24</v>
      </c>
      <c r="D34" s="530" t="s">
        <v>495</v>
      </c>
      <c r="E34" s="530">
        <v>-0.03</v>
      </c>
      <c r="F34" s="530">
        <v>0</v>
      </c>
      <c r="G34" s="530">
        <v>0</v>
      </c>
      <c r="H34" s="442"/>
    </row>
    <row r="35" spans="2:8" ht="17.25" thickBot="1" x14ac:dyDescent="0.35">
      <c r="B35" s="540" t="s">
        <v>618</v>
      </c>
      <c r="C35" s="541" t="s">
        <v>24</v>
      </c>
      <c r="D35" s="541" t="s">
        <v>623</v>
      </c>
      <c r="E35" s="541">
        <v>-0.18</v>
      </c>
      <c r="F35" s="541">
        <v>-0.05</v>
      </c>
      <c r="G35" s="541">
        <v>-0.04</v>
      </c>
      <c r="H35" s="442"/>
    </row>
    <row r="36" spans="2:8" ht="17.25" thickBot="1" x14ac:dyDescent="0.35">
      <c r="B36" s="540" t="s">
        <v>634</v>
      </c>
      <c r="C36" s="536" t="s">
        <v>26</v>
      </c>
      <c r="D36" s="536"/>
      <c r="E36" s="541" t="s">
        <v>21</v>
      </c>
      <c r="F36" s="541">
        <v>0.11</v>
      </c>
      <c r="G36" s="541">
        <v>0.11</v>
      </c>
      <c r="H36" s="442"/>
    </row>
    <row r="37" spans="2:8" ht="17.25" thickBot="1" x14ac:dyDescent="0.35">
      <c r="B37" s="523" t="s">
        <v>530</v>
      </c>
      <c r="C37" s="536"/>
      <c r="D37" s="536"/>
      <c r="E37" s="524">
        <v>-1.05</v>
      </c>
      <c r="F37" s="524">
        <v>-0.51</v>
      </c>
      <c r="G37" s="524">
        <v>-0.82</v>
      </c>
      <c r="H37" s="442"/>
    </row>
    <row r="38" spans="2:8" x14ac:dyDescent="0.3">
      <c r="B38" s="542" t="s">
        <v>531</v>
      </c>
      <c r="C38" s="542"/>
      <c r="D38" s="542"/>
      <c r="E38" s="542"/>
      <c r="G38" s="543" t="s">
        <v>532</v>
      </c>
      <c r="H38" s="283"/>
    </row>
    <row r="39" spans="2:8" x14ac:dyDescent="0.3">
      <c r="B39" s="544" t="s">
        <v>626</v>
      </c>
      <c r="C39"/>
      <c r="D39"/>
      <c r="E39"/>
      <c r="F39"/>
      <c r="G39" s="419"/>
      <c r="H39" s="283"/>
    </row>
    <row r="40" spans="2:8" x14ac:dyDescent="0.3">
      <c r="B40" s="443"/>
      <c r="C40" s="419"/>
      <c r="D40" s="419"/>
      <c r="E40" s="510"/>
      <c r="F40" s="511"/>
      <c r="G40" s="511"/>
      <c r="H40" s="190"/>
    </row>
    <row r="41" spans="2:8" x14ac:dyDescent="0.3">
      <c r="B41" s="512"/>
      <c r="C41" s="512"/>
      <c r="D41" s="512"/>
      <c r="E41" s="512"/>
      <c r="F41" s="615"/>
      <c r="G41" s="615"/>
      <c r="H41" s="190"/>
    </row>
    <row r="42" spans="2:8" x14ac:dyDescent="0.3">
      <c r="B42" s="190"/>
      <c r="C42" s="190"/>
      <c r="D42" s="190"/>
      <c r="E42" s="190"/>
      <c r="F42" s="190"/>
      <c r="G42" s="190"/>
      <c r="H42" s="190"/>
    </row>
  </sheetData>
  <mergeCells count="5459">
    <mergeCell ref="F41:G41"/>
    <mergeCell ref="XFA3:XFC3"/>
    <mergeCell ref="XEI3:XEK3"/>
    <mergeCell ref="XEL3:XEN3"/>
    <mergeCell ref="XEO3:XEQ3"/>
    <mergeCell ref="XER3:XET3"/>
    <mergeCell ref="XEU3:XEW3"/>
    <mergeCell ref="XEX3:XEZ3"/>
    <mergeCell ref="XDQ3:XDS3"/>
    <mergeCell ref="XDT3:XDV3"/>
    <mergeCell ref="XDW3:XDY3"/>
    <mergeCell ref="XDZ3:XEB3"/>
    <mergeCell ref="XEC3:XEE3"/>
    <mergeCell ref="XEF3:XEH3"/>
    <mergeCell ref="XCY3:XDA3"/>
    <mergeCell ref="XDB3:XDD3"/>
    <mergeCell ref="XDE3:XDG3"/>
    <mergeCell ref="XDH3:XDJ3"/>
    <mergeCell ref="XDK3:XDM3"/>
    <mergeCell ref="XDN3:XDP3"/>
    <mergeCell ref="XCG3:XCI3"/>
    <mergeCell ref="XCJ3:XCL3"/>
    <mergeCell ref="XCM3:XCO3"/>
    <mergeCell ref="XCP3:XCR3"/>
    <mergeCell ref="XCS3:XCU3"/>
    <mergeCell ref="XCV3:XCX3"/>
    <mergeCell ref="XBO3:XBQ3"/>
    <mergeCell ref="XBR3:XBT3"/>
    <mergeCell ref="XBU3:XBW3"/>
    <mergeCell ref="XBX3:XBZ3"/>
    <mergeCell ref="XCA3:XCC3"/>
    <mergeCell ref="XCD3:XCF3"/>
    <mergeCell ref="XAW3:XAY3"/>
    <mergeCell ref="XAZ3:XBB3"/>
    <mergeCell ref="XBC3:XBE3"/>
    <mergeCell ref="XBF3:XBH3"/>
    <mergeCell ref="XBI3:XBK3"/>
    <mergeCell ref="XBL3:XBN3"/>
    <mergeCell ref="XAE3:XAG3"/>
    <mergeCell ref="XAH3:XAJ3"/>
    <mergeCell ref="XAK3:XAM3"/>
    <mergeCell ref="XAN3:XAP3"/>
    <mergeCell ref="XAQ3:XAS3"/>
    <mergeCell ref="XAT3:XAV3"/>
    <mergeCell ref="WZM3:WZO3"/>
    <mergeCell ref="WZP3:WZR3"/>
    <mergeCell ref="WZS3:WZU3"/>
    <mergeCell ref="WZV3:WZX3"/>
    <mergeCell ref="WZY3:XAA3"/>
    <mergeCell ref="XAB3:XAD3"/>
    <mergeCell ref="WYU3:WYW3"/>
    <mergeCell ref="WYX3:WYZ3"/>
    <mergeCell ref="WZA3:WZC3"/>
    <mergeCell ref="WZD3:WZF3"/>
    <mergeCell ref="WZG3:WZI3"/>
    <mergeCell ref="WZJ3:WZL3"/>
    <mergeCell ref="WYC3:WYE3"/>
    <mergeCell ref="WYF3:WYH3"/>
    <mergeCell ref="WYI3:WYK3"/>
    <mergeCell ref="WYL3:WYN3"/>
    <mergeCell ref="WYO3:WYQ3"/>
    <mergeCell ref="WYR3:WYT3"/>
    <mergeCell ref="WXK3:WXM3"/>
    <mergeCell ref="WXN3:WXP3"/>
    <mergeCell ref="WXQ3:WXS3"/>
    <mergeCell ref="WXT3:WXV3"/>
    <mergeCell ref="WXW3:WXY3"/>
    <mergeCell ref="WXZ3:WYB3"/>
    <mergeCell ref="WWS3:WWU3"/>
    <mergeCell ref="WWV3:WWX3"/>
    <mergeCell ref="WWY3:WXA3"/>
    <mergeCell ref="WXB3:WXD3"/>
    <mergeCell ref="WXE3:WXG3"/>
    <mergeCell ref="WXH3:WXJ3"/>
    <mergeCell ref="WWA3:WWC3"/>
    <mergeCell ref="WWD3:WWF3"/>
    <mergeCell ref="WWG3:WWI3"/>
    <mergeCell ref="WWJ3:WWL3"/>
    <mergeCell ref="WWM3:WWO3"/>
    <mergeCell ref="WWP3:WWR3"/>
    <mergeCell ref="WVI3:WVK3"/>
    <mergeCell ref="WVL3:WVN3"/>
    <mergeCell ref="WVO3:WVQ3"/>
    <mergeCell ref="WVR3:WVT3"/>
    <mergeCell ref="WVU3:WVW3"/>
    <mergeCell ref="WVX3:WVZ3"/>
    <mergeCell ref="WUQ3:WUS3"/>
    <mergeCell ref="WUT3:WUV3"/>
    <mergeCell ref="WUW3:WUY3"/>
    <mergeCell ref="WUZ3:WVB3"/>
    <mergeCell ref="WVC3:WVE3"/>
    <mergeCell ref="WVF3:WVH3"/>
    <mergeCell ref="WTY3:WUA3"/>
    <mergeCell ref="WUB3:WUD3"/>
    <mergeCell ref="WUE3:WUG3"/>
    <mergeCell ref="WUH3:WUJ3"/>
    <mergeCell ref="WUK3:WUM3"/>
    <mergeCell ref="WUN3:WUP3"/>
    <mergeCell ref="WTG3:WTI3"/>
    <mergeCell ref="WTJ3:WTL3"/>
    <mergeCell ref="WTM3:WTO3"/>
    <mergeCell ref="WTP3:WTR3"/>
    <mergeCell ref="WTS3:WTU3"/>
    <mergeCell ref="WTV3:WTX3"/>
    <mergeCell ref="WSO3:WSQ3"/>
    <mergeCell ref="WSR3:WST3"/>
    <mergeCell ref="WSU3:WSW3"/>
    <mergeCell ref="WSX3:WSZ3"/>
    <mergeCell ref="WTA3:WTC3"/>
    <mergeCell ref="WTD3:WTF3"/>
    <mergeCell ref="WRW3:WRY3"/>
    <mergeCell ref="WRZ3:WSB3"/>
    <mergeCell ref="WSC3:WSE3"/>
    <mergeCell ref="WSF3:WSH3"/>
    <mergeCell ref="WSI3:WSK3"/>
    <mergeCell ref="WSL3:WSN3"/>
    <mergeCell ref="WRE3:WRG3"/>
    <mergeCell ref="WRH3:WRJ3"/>
    <mergeCell ref="WRK3:WRM3"/>
    <mergeCell ref="WRN3:WRP3"/>
    <mergeCell ref="WRQ3:WRS3"/>
    <mergeCell ref="WRT3:WRV3"/>
    <mergeCell ref="WQM3:WQO3"/>
    <mergeCell ref="WQP3:WQR3"/>
    <mergeCell ref="WQS3:WQU3"/>
    <mergeCell ref="WQV3:WQX3"/>
    <mergeCell ref="WQY3:WRA3"/>
    <mergeCell ref="WRB3:WRD3"/>
    <mergeCell ref="WPU3:WPW3"/>
    <mergeCell ref="WPX3:WPZ3"/>
    <mergeCell ref="WQA3:WQC3"/>
    <mergeCell ref="WQD3:WQF3"/>
    <mergeCell ref="WQG3:WQI3"/>
    <mergeCell ref="WQJ3:WQL3"/>
    <mergeCell ref="WPC3:WPE3"/>
    <mergeCell ref="WPF3:WPH3"/>
    <mergeCell ref="WPI3:WPK3"/>
    <mergeCell ref="WPL3:WPN3"/>
    <mergeCell ref="WPO3:WPQ3"/>
    <mergeCell ref="WPR3:WPT3"/>
    <mergeCell ref="WOK3:WOM3"/>
    <mergeCell ref="WON3:WOP3"/>
    <mergeCell ref="WOQ3:WOS3"/>
    <mergeCell ref="WOT3:WOV3"/>
    <mergeCell ref="WOW3:WOY3"/>
    <mergeCell ref="WOZ3:WPB3"/>
    <mergeCell ref="WNS3:WNU3"/>
    <mergeCell ref="WNV3:WNX3"/>
    <mergeCell ref="WNY3:WOA3"/>
    <mergeCell ref="WOB3:WOD3"/>
    <mergeCell ref="WOE3:WOG3"/>
    <mergeCell ref="WOH3:WOJ3"/>
    <mergeCell ref="WNA3:WNC3"/>
    <mergeCell ref="WND3:WNF3"/>
    <mergeCell ref="WNG3:WNI3"/>
    <mergeCell ref="WNJ3:WNL3"/>
    <mergeCell ref="WNM3:WNO3"/>
    <mergeCell ref="WNP3:WNR3"/>
    <mergeCell ref="WMI3:WMK3"/>
    <mergeCell ref="WML3:WMN3"/>
    <mergeCell ref="WMO3:WMQ3"/>
    <mergeCell ref="WMR3:WMT3"/>
    <mergeCell ref="WMU3:WMW3"/>
    <mergeCell ref="WMX3:WMZ3"/>
    <mergeCell ref="WLQ3:WLS3"/>
    <mergeCell ref="WLT3:WLV3"/>
    <mergeCell ref="WLW3:WLY3"/>
    <mergeCell ref="WLZ3:WMB3"/>
    <mergeCell ref="WMC3:WME3"/>
    <mergeCell ref="WMF3:WMH3"/>
    <mergeCell ref="WKY3:WLA3"/>
    <mergeCell ref="WLB3:WLD3"/>
    <mergeCell ref="WLE3:WLG3"/>
    <mergeCell ref="WLH3:WLJ3"/>
    <mergeCell ref="WLK3:WLM3"/>
    <mergeCell ref="WLN3:WLP3"/>
    <mergeCell ref="WKG3:WKI3"/>
    <mergeCell ref="WKJ3:WKL3"/>
    <mergeCell ref="WKM3:WKO3"/>
    <mergeCell ref="WKP3:WKR3"/>
    <mergeCell ref="WKS3:WKU3"/>
    <mergeCell ref="WKV3:WKX3"/>
    <mergeCell ref="WJO3:WJQ3"/>
    <mergeCell ref="WJR3:WJT3"/>
    <mergeCell ref="WJU3:WJW3"/>
    <mergeCell ref="WJX3:WJZ3"/>
    <mergeCell ref="WKA3:WKC3"/>
    <mergeCell ref="WKD3:WKF3"/>
    <mergeCell ref="WIW3:WIY3"/>
    <mergeCell ref="WIZ3:WJB3"/>
    <mergeCell ref="WJC3:WJE3"/>
    <mergeCell ref="WJF3:WJH3"/>
    <mergeCell ref="WJI3:WJK3"/>
    <mergeCell ref="WJL3:WJN3"/>
    <mergeCell ref="WIE3:WIG3"/>
    <mergeCell ref="WIH3:WIJ3"/>
    <mergeCell ref="WIK3:WIM3"/>
    <mergeCell ref="WIN3:WIP3"/>
    <mergeCell ref="WIQ3:WIS3"/>
    <mergeCell ref="WIT3:WIV3"/>
    <mergeCell ref="WHM3:WHO3"/>
    <mergeCell ref="WHP3:WHR3"/>
    <mergeCell ref="WHS3:WHU3"/>
    <mergeCell ref="WHV3:WHX3"/>
    <mergeCell ref="WHY3:WIA3"/>
    <mergeCell ref="WIB3:WID3"/>
    <mergeCell ref="WGU3:WGW3"/>
    <mergeCell ref="WGX3:WGZ3"/>
    <mergeCell ref="WHA3:WHC3"/>
    <mergeCell ref="WHD3:WHF3"/>
    <mergeCell ref="WHG3:WHI3"/>
    <mergeCell ref="WHJ3:WHL3"/>
    <mergeCell ref="WGC3:WGE3"/>
    <mergeCell ref="WGF3:WGH3"/>
    <mergeCell ref="WGI3:WGK3"/>
    <mergeCell ref="WGL3:WGN3"/>
    <mergeCell ref="WGO3:WGQ3"/>
    <mergeCell ref="WGR3:WGT3"/>
    <mergeCell ref="WFK3:WFM3"/>
    <mergeCell ref="WFN3:WFP3"/>
    <mergeCell ref="WFQ3:WFS3"/>
    <mergeCell ref="WFT3:WFV3"/>
    <mergeCell ref="WFW3:WFY3"/>
    <mergeCell ref="WFZ3:WGB3"/>
    <mergeCell ref="WES3:WEU3"/>
    <mergeCell ref="WEV3:WEX3"/>
    <mergeCell ref="WEY3:WFA3"/>
    <mergeCell ref="WFB3:WFD3"/>
    <mergeCell ref="WFE3:WFG3"/>
    <mergeCell ref="WFH3:WFJ3"/>
    <mergeCell ref="WEA3:WEC3"/>
    <mergeCell ref="WED3:WEF3"/>
    <mergeCell ref="WEG3:WEI3"/>
    <mergeCell ref="WEJ3:WEL3"/>
    <mergeCell ref="WEM3:WEO3"/>
    <mergeCell ref="WEP3:WER3"/>
    <mergeCell ref="WDI3:WDK3"/>
    <mergeCell ref="WDL3:WDN3"/>
    <mergeCell ref="WDO3:WDQ3"/>
    <mergeCell ref="WDR3:WDT3"/>
    <mergeCell ref="WDU3:WDW3"/>
    <mergeCell ref="WDX3:WDZ3"/>
    <mergeCell ref="WCQ3:WCS3"/>
    <mergeCell ref="WCT3:WCV3"/>
    <mergeCell ref="WCW3:WCY3"/>
    <mergeCell ref="WCZ3:WDB3"/>
    <mergeCell ref="WDC3:WDE3"/>
    <mergeCell ref="WDF3:WDH3"/>
    <mergeCell ref="WBY3:WCA3"/>
    <mergeCell ref="WCB3:WCD3"/>
    <mergeCell ref="WCE3:WCG3"/>
    <mergeCell ref="WCH3:WCJ3"/>
    <mergeCell ref="WCK3:WCM3"/>
    <mergeCell ref="WCN3:WCP3"/>
    <mergeCell ref="WBG3:WBI3"/>
    <mergeCell ref="WBJ3:WBL3"/>
    <mergeCell ref="WBM3:WBO3"/>
    <mergeCell ref="WBP3:WBR3"/>
    <mergeCell ref="WBS3:WBU3"/>
    <mergeCell ref="WBV3:WBX3"/>
    <mergeCell ref="WAO3:WAQ3"/>
    <mergeCell ref="WAR3:WAT3"/>
    <mergeCell ref="WAU3:WAW3"/>
    <mergeCell ref="WAX3:WAZ3"/>
    <mergeCell ref="WBA3:WBC3"/>
    <mergeCell ref="WBD3:WBF3"/>
    <mergeCell ref="VZW3:VZY3"/>
    <mergeCell ref="VZZ3:WAB3"/>
    <mergeCell ref="WAC3:WAE3"/>
    <mergeCell ref="WAF3:WAH3"/>
    <mergeCell ref="WAI3:WAK3"/>
    <mergeCell ref="WAL3:WAN3"/>
    <mergeCell ref="VZE3:VZG3"/>
    <mergeCell ref="VZH3:VZJ3"/>
    <mergeCell ref="VZK3:VZM3"/>
    <mergeCell ref="VZN3:VZP3"/>
    <mergeCell ref="VZQ3:VZS3"/>
    <mergeCell ref="VZT3:VZV3"/>
    <mergeCell ref="VYM3:VYO3"/>
    <mergeCell ref="VYP3:VYR3"/>
    <mergeCell ref="VYS3:VYU3"/>
    <mergeCell ref="VYV3:VYX3"/>
    <mergeCell ref="VYY3:VZA3"/>
    <mergeCell ref="VZB3:VZD3"/>
    <mergeCell ref="VXU3:VXW3"/>
    <mergeCell ref="VXX3:VXZ3"/>
    <mergeCell ref="VYA3:VYC3"/>
    <mergeCell ref="VYD3:VYF3"/>
    <mergeCell ref="VYG3:VYI3"/>
    <mergeCell ref="VYJ3:VYL3"/>
    <mergeCell ref="VXC3:VXE3"/>
    <mergeCell ref="VXF3:VXH3"/>
    <mergeCell ref="VXI3:VXK3"/>
    <mergeCell ref="VXL3:VXN3"/>
    <mergeCell ref="VXO3:VXQ3"/>
    <mergeCell ref="VXR3:VXT3"/>
    <mergeCell ref="VWK3:VWM3"/>
    <mergeCell ref="VWN3:VWP3"/>
    <mergeCell ref="VWQ3:VWS3"/>
    <mergeCell ref="VWT3:VWV3"/>
    <mergeCell ref="VWW3:VWY3"/>
    <mergeCell ref="VWZ3:VXB3"/>
    <mergeCell ref="VVS3:VVU3"/>
    <mergeCell ref="VVV3:VVX3"/>
    <mergeCell ref="VVY3:VWA3"/>
    <mergeCell ref="VWB3:VWD3"/>
    <mergeCell ref="VWE3:VWG3"/>
    <mergeCell ref="VWH3:VWJ3"/>
    <mergeCell ref="VVA3:VVC3"/>
    <mergeCell ref="VVD3:VVF3"/>
    <mergeCell ref="VVG3:VVI3"/>
    <mergeCell ref="VVJ3:VVL3"/>
    <mergeCell ref="VVM3:VVO3"/>
    <mergeCell ref="VVP3:VVR3"/>
    <mergeCell ref="VUI3:VUK3"/>
    <mergeCell ref="VUL3:VUN3"/>
    <mergeCell ref="VUO3:VUQ3"/>
    <mergeCell ref="VUR3:VUT3"/>
    <mergeCell ref="VUU3:VUW3"/>
    <mergeCell ref="VUX3:VUZ3"/>
    <mergeCell ref="VTQ3:VTS3"/>
    <mergeCell ref="VTT3:VTV3"/>
    <mergeCell ref="VTW3:VTY3"/>
    <mergeCell ref="VTZ3:VUB3"/>
    <mergeCell ref="VUC3:VUE3"/>
    <mergeCell ref="VUF3:VUH3"/>
    <mergeCell ref="VSY3:VTA3"/>
    <mergeCell ref="VTB3:VTD3"/>
    <mergeCell ref="VTE3:VTG3"/>
    <mergeCell ref="VTH3:VTJ3"/>
    <mergeCell ref="VTK3:VTM3"/>
    <mergeCell ref="VTN3:VTP3"/>
    <mergeCell ref="VSG3:VSI3"/>
    <mergeCell ref="VSJ3:VSL3"/>
    <mergeCell ref="VSM3:VSO3"/>
    <mergeCell ref="VSP3:VSR3"/>
    <mergeCell ref="VSS3:VSU3"/>
    <mergeCell ref="VSV3:VSX3"/>
    <mergeCell ref="VRO3:VRQ3"/>
    <mergeCell ref="VRR3:VRT3"/>
    <mergeCell ref="VRU3:VRW3"/>
    <mergeCell ref="VRX3:VRZ3"/>
    <mergeCell ref="VSA3:VSC3"/>
    <mergeCell ref="VSD3:VSF3"/>
    <mergeCell ref="VQW3:VQY3"/>
    <mergeCell ref="VQZ3:VRB3"/>
    <mergeCell ref="VRC3:VRE3"/>
    <mergeCell ref="VRF3:VRH3"/>
    <mergeCell ref="VRI3:VRK3"/>
    <mergeCell ref="VRL3:VRN3"/>
    <mergeCell ref="VQE3:VQG3"/>
    <mergeCell ref="VQH3:VQJ3"/>
    <mergeCell ref="VQK3:VQM3"/>
    <mergeCell ref="VQN3:VQP3"/>
    <mergeCell ref="VQQ3:VQS3"/>
    <mergeCell ref="VQT3:VQV3"/>
    <mergeCell ref="VPM3:VPO3"/>
    <mergeCell ref="VPP3:VPR3"/>
    <mergeCell ref="VPS3:VPU3"/>
    <mergeCell ref="VPV3:VPX3"/>
    <mergeCell ref="VPY3:VQA3"/>
    <mergeCell ref="VQB3:VQD3"/>
    <mergeCell ref="VOU3:VOW3"/>
    <mergeCell ref="VOX3:VOZ3"/>
    <mergeCell ref="VPA3:VPC3"/>
    <mergeCell ref="VPD3:VPF3"/>
    <mergeCell ref="VPG3:VPI3"/>
    <mergeCell ref="VPJ3:VPL3"/>
    <mergeCell ref="VOC3:VOE3"/>
    <mergeCell ref="VOF3:VOH3"/>
    <mergeCell ref="VOI3:VOK3"/>
    <mergeCell ref="VOL3:VON3"/>
    <mergeCell ref="VOO3:VOQ3"/>
    <mergeCell ref="VOR3:VOT3"/>
    <mergeCell ref="VNK3:VNM3"/>
    <mergeCell ref="VNN3:VNP3"/>
    <mergeCell ref="VNQ3:VNS3"/>
    <mergeCell ref="VNT3:VNV3"/>
    <mergeCell ref="VNW3:VNY3"/>
    <mergeCell ref="VNZ3:VOB3"/>
    <mergeCell ref="VMS3:VMU3"/>
    <mergeCell ref="VMV3:VMX3"/>
    <mergeCell ref="VMY3:VNA3"/>
    <mergeCell ref="VNB3:VND3"/>
    <mergeCell ref="VNE3:VNG3"/>
    <mergeCell ref="VNH3:VNJ3"/>
    <mergeCell ref="VMA3:VMC3"/>
    <mergeCell ref="VMD3:VMF3"/>
    <mergeCell ref="VMG3:VMI3"/>
    <mergeCell ref="VMJ3:VML3"/>
    <mergeCell ref="VMM3:VMO3"/>
    <mergeCell ref="VMP3:VMR3"/>
    <mergeCell ref="VLI3:VLK3"/>
    <mergeCell ref="VLL3:VLN3"/>
    <mergeCell ref="VLO3:VLQ3"/>
    <mergeCell ref="VLR3:VLT3"/>
    <mergeCell ref="VLU3:VLW3"/>
    <mergeCell ref="VLX3:VLZ3"/>
    <mergeCell ref="VKQ3:VKS3"/>
    <mergeCell ref="VKT3:VKV3"/>
    <mergeCell ref="VKW3:VKY3"/>
    <mergeCell ref="VKZ3:VLB3"/>
    <mergeCell ref="VLC3:VLE3"/>
    <mergeCell ref="VLF3:VLH3"/>
    <mergeCell ref="VJY3:VKA3"/>
    <mergeCell ref="VKB3:VKD3"/>
    <mergeCell ref="VKE3:VKG3"/>
    <mergeCell ref="VKH3:VKJ3"/>
    <mergeCell ref="VKK3:VKM3"/>
    <mergeCell ref="VKN3:VKP3"/>
    <mergeCell ref="VJG3:VJI3"/>
    <mergeCell ref="VJJ3:VJL3"/>
    <mergeCell ref="VJM3:VJO3"/>
    <mergeCell ref="VJP3:VJR3"/>
    <mergeCell ref="VJS3:VJU3"/>
    <mergeCell ref="VJV3:VJX3"/>
    <mergeCell ref="VIO3:VIQ3"/>
    <mergeCell ref="VIR3:VIT3"/>
    <mergeCell ref="VIU3:VIW3"/>
    <mergeCell ref="VIX3:VIZ3"/>
    <mergeCell ref="VJA3:VJC3"/>
    <mergeCell ref="VJD3:VJF3"/>
    <mergeCell ref="VHW3:VHY3"/>
    <mergeCell ref="VHZ3:VIB3"/>
    <mergeCell ref="VIC3:VIE3"/>
    <mergeCell ref="VIF3:VIH3"/>
    <mergeCell ref="VII3:VIK3"/>
    <mergeCell ref="VIL3:VIN3"/>
    <mergeCell ref="VHE3:VHG3"/>
    <mergeCell ref="VHH3:VHJ3"/>
    <mergeCell ref="VHK3:VHM3"/>
    <mergeCell ref="VHN3:VHP3"/>
    <mergeCell ref="VHQ3:VHS3"/>
    <mergeCell ref="VHT3:VHV3"/>
    <mergeCell ref="VGM3:VGO3"/>
    <mergeCell ref="VGP3:VGR3"/>
    <mergeCell ref="VGS3:VGU3"/>
    <mergeCell ref="VGV3:VGX3"/>
    <mergeCell ref="VGY3:VHA3"/>
    <mergeCell ref="VHB3:VHD3"/>
    <mergeCell ref="VFU3:VFW3"/>
    <mergeCell ref="VFX3:VFZ3"/>
    <mergeCell ref="VGA3:VGC3"/>
    <mergeCell ref="VGD3:VGF3"/>
    <mergeCell ref="VGG3:VGI3"/>
    <mergeCell ref="VGJ3:VGL3"/>
    <mergeCell ref="VFC3:VFE3"/>
    <mergeCell ref="VFF3:VFH3"/>
    <mergeCell ref="VFI3:VFK3"/>
    <mergeCell ref="VFL3:VFN3"/>
    <mergeCell ref="VFO3:VFQ3"/>
    <mergeCell ref="VFR3:VFT3"/>
    <mergeCell ref="VEK3:VEM3"/>
    <mergeCell ref="VEN3:VEP3"/>
    <mergeCell ref="VEQ3:VES3"/>
    <mergeCell ref="VET3:VEV3"/>
    <mergeCell ref="VEW3:VEY3"/>
    <mergeCell ref="VEZ3:VFB3"/>
    <mergeCell ref="VDS3:VDU3"/>
    <mergeCell ref="VDV3:VDX3"/>
    <mergeCell ref="VDY3:VEA3"/>
    <mergeCell ref="VEB3:VED3"/>
    <mergeCell ref="VEE3:VEG3"/>
    <mergeCell ref="VEH3:VEJ3"/>
    <mergeCell ref="VDA3:VDC3"/>
    <mergeCell ref="VDD3:VDF3"/>
    <mergeCell ref="VDG3:VDI3"/>
    <mergeCell ref="VDJ3:VDL3"/>
    <mergeCell ref="VDM3:VDO3"/>
    <mergeCell ref="VDP3:VDR3"/>
    <mergeCell ref="VCI3:VCK3"/>
    <mergeCell ref="VCL3:VCN3"/>
    <mergeCell ref="VCO3:VCQ3"/>
    <mergeCell ref="VCR3:VCT3"/>
    <mergeCell ref="VCU3:VCW3"/>
    <mergeCell ref="VCX3:VCZ3"/>
    <mergeCell ref="VBQ3:VBS3"/>
    <mergeCell ref="VBT3:VBV3"/>
    <mergeCell ref="VBW3:VBY3"/>
    <mergeCell ref="VBZ3:VCB3"/>
    <mergeCell ref="VCC3:VCE3"/>
    <mergeCell ref="VCF3:VCH3"/>
    <mergeCell ref="VAY3:VBA3"/>
    <mergeCell ref="VBB3:VBD3"/>
    <mergeCell ref="VBE3:VBG3"/>
    <mergeCell ref="VBH3:VBJ3"/>
    <mergeCell ref="VBK3:VBM3"/>
    <mergeCell ref="VBN3:VBP3"/>
    <mergeCell ref="VAG3:VAI3"/>
    <mergeCell ref="VAJ3:VAL3"/>
    <mergeCell ref="VAM3:VAO3"/>
    <mergeCell ref="VAP3:VAR3"/>
    <mergeCell ref="VAS3:VAU3"/>
    <mergeCell ref="VAV3:VAX3"/>
    <mergeCell ref="UZO3:UZQ3"/>
    <mergeCell ref="UZR3:UZT3"/>
    <mergeCell ref="UZU3:UZW3"/>
    <mergeCell ref="UZX3:UZZ3"/>
    <mergeCell ref="VAA3:VAC3"/>
    <mergeCell ref="VAD3:VAF3"/>
    <mergeCell ref="UYW3:UYY3"/>
    <mergeCell ref="UYZ3:UZB3"/>
    <mergeCell ref="UZC3:UZE3"/>
    <mergeCell ref="UZF3:UZH3"/>
    <mergeCell ref="UZI3:UZK3"/>
    <mergeCell ref="UZL3:UZN3"/>
    <mergeCell ref="UYE3:UYG3"/>
    <mergeCell ref="UYH3:UYJ3"/>
    <mergeCell ref="UYK3:UYM3"/>
    <mergeCell ref="UYN3:UYP3"/>
    <mergeCell ref="UYQ3:UYS3"/>
    <mergeCell ref="UYT3:UYV3"/>
    <mergeCell ref="UXM3:UXO3"/>
    <mergeCell ref="UXP3:UXR3"/>
    <mergeCell ref="UXS3:UXU3"/>
    <mergeCell ref="UXV3:UXX3"/>
    <mergeCell ref="UXY3:UYA3"/>
    <mergeCell ref="UYB3:UYD3"/>
    <mergeCell ref="UWU3:UWW3"/>
    <mergeCell ref="UWX3:UWZ3"/>
    <mergeCell ref="UXA3:UXC3"/>
    <mergeCell ref="UXD3:UXF3"/>
    <mergeCell ref="UXG3:UXI3"/>
    <mergeCell ref="UXJ3:UXL3"/>
    <mergeCell ref="UWC3:UWE3"/>
    <mergeCell ref="UWF3:UWH3"/>
    <mergeCell ref="UWI3:UWK3"/>
    <mergeCell ref="UWL3:UWN3"/>
    <mergeCell ref="UWO3:UWQ3"/>
    <mergeCell ref="UWR3:UWT3"/>
    <mergeCell ref="UVK3:UVM3"/>
    <mergeCell ref="UVN3:UVP3"/>
    <mergeCell ref="UVQ3:UVS3"/>
    <mergeCell ref="UVT3:UVV3"/>
    <mergeCell ref="UVW3:UVY3"/>
    <mergeCell ref="UVZ3:UWB3"/>
    <mergeCell ref="UUS3:UUU3"/>
    <mergeCell ref="UUV3:UUX3"/>
    <mergeCell ref="UUY3:UVA3"/>
    <mergeCell ref="UVB3:UVD3"/>
    <mergeCell ref="UVE3:UVG3"/>
    <mergeCell ref="UVH3:UVJ3"/>
    <mergeCell ref="UUA3:UUC3"/>
    <mergeCell ref="UUD3:UUF3"/>
    <mergeCell ref="UUG3:UUI3"/>
    <mergeCell ref="UUJ3:UUL3"/>
    <mergeCell ref="UUM3:UUO3"/>
    <mergeCell ref="UUP3:UUR3"/>
    <mergeCell ref="UTI3:UTK3"/>
    <mergeCell ref="UTL3:UTN3"/>
    <mergeCell ref="UTO3:UTQ3"/>
    <mergeCell ref="UTR3:UTT3"/>
    <mergeCell ref="UTU3:UTW3"/>
    <mergeCell ref="UTX3:UTZ3"/>
    <mergeCell ref="USQ3:USS3"/>
    <mergeCell ref="UST3:USV3"/>
    <mergeCell ref="USW3:USY3"/>
    <mergeCell ref="USZ3:UTB3"/>
    <mergeCell ref="UTC3:UTE3"/>
    <mergeCell ref="UTF3:UTH3"/>
    <mergeCell ref="URY3:USA3"/>
    <mergeCell ref="USB3:USD3"/>
    <mergeCell ref="USE3:USG3"/>
    <mergeCell ref="USH3:USJ3"/>
    <mergeCell ref="USK3:USM3"/>
    <mergeCell ref="USN3:USP3"/>
    <mergeCell ref="URG3:URI3"/>
    <mergeCell ref="URJ3:URL3"/>
    <mergeCell ref="URM3:URO3"/>
    <mergeCell ref="URP3:URR3"/>
    <mergeCell ref="URS3:URU3"/>
    <mergeCell ref="URV3:URX3"/>
    <mergeCell ref="UQO3:UQQ3"/>
    <mergeCell ref="UQR3:UQT3"/>
    <mergeCell ref="UQU3:UQW3"/>
    <mergeCell ref="UQX3:UQZ3"/>
    <mergeCell ref="URA3:URC3"/>
    <mergeCell ref="URD3:URF3"/>
    <mergeCell ref="UPW3:UPY3"/>
    <mergeCell ref="UPZ3:UQB3"/>
    <mergeCell ref="UQC3:UQE3"/>
    <mergeCell ref="UQF3:UQH3"/>
    <mergeCell ref="UQI3:UQK3"/>
    <mergeCell ref="UQL3:UQN3"/>
    <mergeCell ref="UPE3:UPG3"/>
    <mergeCell ref="UPH3:UPJ3"/>
    <mergeCell ref="UPK3:UPM3"/>
    <mergeCell ref="UPN3:UPP3"/>
    <mergeCell ref="UPQ3:UPS3"/>
    <mergeCell ref="UPT3:UPV3"/>
    <mergeCell ref="UOM3:UOO3"/>
    <mergeCell ref="UOP3:UOR3"/>
    <mergeCell ref="UOS3:UOU3"/>
    <mergeCell ref="UOV3:UOX3"/>
    <mergeCell ref="UOY3:UPA3"/>
    <mergeCell ref="UPB3:UPD3"/>
    <mergeCell ref="UNU3:UNW3"/>
    <mergeCell ref="UNX3:UNZ3"/>
    <mergeCell ref="UOA3:UOC3"/>
    <mergeCell ref="UOD3:UOF3"/>
    <mergeCell ref="UOG3:UOI3"/>
    <mergeCell ref="UOJ3:UOL3"/>
    <mergeCell ref="UNC3:UNE3"/>
    <mergeCell ref="UNF3:UNH3"/>
    <mergeCell ref="UNI3:UNK3"/>
    <mergeCell ref="UNL3:UNN3"/>
    <mergeCell ref="UNO3:UNQ3"/>
    <mergeCell ref="UNR3:UNT3"/>
    <mergeCell ref="UMK3:UMM3"/>
    <mergeCell ref="UMN3:UMP3"/>
    <mergeCell ref="UMQ3:UMS3"/>
    <mergeCell ref="UMT3:UMV3"/>
    <mergeCell ref="UMW3:UMY3"/>
    <mergeCell ref="UMZ3:UNB3"/>
    <mergeCell ref="ULS3:ULU3"/>
    <mergeCell ref="ULV3:ULX3"/>
    <mergeCell ref="ULY3:UMA3"/>
    <mergeCell ref="UMB3:UMD3"/>
    <mergeCell ref="UME3:UMG3"/>
    <mergeCell ref="UMH3:UMJ3"/>
    <mergeCell ref="ULA3:ULC3"/>
    <mergeCell ref="ULD3:ULF3"/>
    <mergeCell ref="ULG3:ULI3"/>
    <mergeCell ref="ULJ3:ULL3"/>
    <mergeCell ref="ULM3:ULO3"/>
    <mergeCell ref="ULP3:ULR3"/>
    <mergeCell ref="UKI3:UKK3"/>
    <mergeCell ref="UKL3:UKN3"/>
    <mergeCell ref="UKO3:UKQ3"/>
    <mergeCell ref="UKR3:UKT3"/>
    <mergeCell ref="UKU3:UKW3"/>
    <mergeCell ref="UKX3:UKZ3"/>
    <mergeCell ref="UJQ3:UJS3"/>
    <mergeCell ref="UJT3:UJV3"/>
    <mergeCell ref="UJW3:UJY3"/>
    <mergeCell ref="UJZ3:UKB3"/>
    <mergeCell ref="UKC3:UKE3"/>
    <mergeCell ref="UKF3:UKH3"/>
    <mergeCell ref="UIY3:UJA3"/>
    <mergeCell ref="UJB3:UJD3"/>
    <mergeCell ref="UJE3:UJG3"/>
    <mergeCell ref="UJH3:UJJ3"/>
    <mergeCell ref="UJK3:UJM3"/>
    <mergeCell ref="UJN3:UJP3"/>
    <mergeCell ref="UIG3:UII3"/>
    <mergeCell ref="UIJ3:UIL3"/>
    <mergeCell ref="UIM3:UIO3"/>
    <mergeCell ref="UIP3:UIR3"/>
    <mergeCell ref="UIS3:UIU3"/>
    <mergeCell ref="UIV3:UIX3"/>
    <mergeCell ref="UHO3:UHQ3"/>
    <mergeCell ref="UHR3:UHT3"/>
    <mergeCell ref="UHU3:UHW3"/>
    <mergeCell ref="UHX3:UHZ3"/>
    <mergeCell ref="UIA3:UIC3"/>
    <mergeCell ref="UID3:UIF3"/>
    <mergeCell ref="UGW3:UGY3"/>
    <mergeCell ref="UGZ3:UHB3"/>
    <mergeCell ref="UHC3:UHE3"/>
    <mergeCell ref="UHF3:UHH3"/>
    <mergeCell ref="UHI3:UHK3"/>
    <mergeCell ref="UHL3:UHN3"/>
    <mergeCell ref="UGE3:UGG3"/>
    <mergeCell ref="UGH3:UGJ3"/>
    <mergeCell ref="UGK3:UGM3"/>
    <mergeCell ref="UGN3:UGP3"/>
    <mergeCell ref="UGQ3:UGS3"/>
    <mergeCell ref="UGT3:UGV3"/>
    <mergeCell ref="UFM3:UFO3"/>
    <mergeCell ref="UFP3:UFR3"/>
    <mergeCell ref="UFS3:UFU3"/>
    <mergeCell ref="UFV3:UFX3"/>
    <mergeCell ref="UFY3:UGA3"/>
    <mergeCell ref="UGB3:UGD3"/>
    <mergeCell ref="UEU3:UEW3"/>
    <mergeCell ref="UEX3:UEZ3"/>
    <mergeCell ref="UFA3:UFC3"/>
    <mergeCell ref="UFD3:UFF3"/>
    <mergeCell ref="UFG3:UFI3"/>
    <mergeCell ref="UFJ3:UFL3"/>
    <mergeCell ref="UEC3:UEE3"/>
    <mergeCell ref="UEF3:UEH3"/>
    <mergeCell ref="UEI3:UEK3"/>
    <mergeCell ref="UEL3:UEN3"/>
    <mergeCell ref="UEO3:UEQ3"/>
    <mergeCell ref="UER3:UET3"/>
    <mergeCell ref="UDK3:UDM3"/>
    <mergeCell ref="UDN3:UDP3"/>
    <mergeCell ref="UDQ3:UDS3"/>
    <mergeCell ref="UDT3:UDV3"/>
    <mergeCell ref="UDW3:UDY3"/>
    <mergeCell ref="UDZ3:UEB3"/>
    <mergeCell ref="UCS3:UCU3"/>
    <mergeCell ref="UCV3:UCX3"/>
    <mergeCell ref="UCY3:UDA3"/>
    <mergeCell ref="UDB3:UDD3"/>
    <mergeCell ref="UDE3:UDG3"/>
    <mergeCell ref="UDH3:UDJ3"/>
    <mergeCell ref="UCA3:UCC3"/>
    <mergeCell ref="UCD3:UCF3"/>
    <mergeCell ref="UCG3:UCI3"/>
    <mergeCell ref="UCJ3:UCL3"/>
    <mergeCell ref="UCM3:UCO3"/>
    <mergeCell ref="UCP3:UCR3"/>
    <mergeCell ref="UBI3:UBK3"/>
    <mergeCell ref="UBL3:UBN3"/>
    <mergeCell ref="UBO3:UBQ3"/>
    <mergeCell ref="UBR3:UBT3"/>
    <mergeCell ref="UBU3:UBW3"/>
    <mergeCell ref="UBX3:UBZ3"/>
    <mergeCell ref="UAQ3:UAS3"/>
    <mergeCell ref="UAT3:UAV3"/>
    <mergeCell ref="UAW3:UAY3"/>
    <mergeCell ref="UAZ3:UBB3"/>
    <mergeCell ref="UBC3:UBE3"/>
    <mergeCell ref="UBF3:UBH3"/>
    <mergeCell ref="TZY3:UAA3"/>
    <mergeCell ref="UAB3:UAD3"/>
    <mergeCell ref="UAE3:UAG3"/>
    <mergeCell ref="UAH3:UAJ3"/>
    <mergeCell ref="UAK3:UAM3"/>
    <mergeCell ref="UAN3:UAP3"/>
    <mergeCell ref="TZG3:TZI3"/>
    <mergeCell ref="TZJ3:TZL3"/>
    <mergeCell ref="TZM3:TZO3"/>
    <mergeCell ref="TZP3:TZR3"/>
    <mergeCell ref="TZS3:TZU3"/>
    <mergeCell ref="TZV3:TZX3"/>
    <mergeCell ref="TYO3:TYQ3"/>
    <mergeCell ref="TYR3:TYT3"/>
    <mergeCell ref="TYU3:TYW3"/>
    <mergeCell ref="TYX3:TYZ3"/>
    <mergeCell ref="TZA3:TZC3"/>
    <mergeCell ref="TZD3:TZF3"/>
    <mergeCell ref="TXW3:TXY3"/>
    <mergeCell ref="TXZ3:TYB3"/>
    <mergeCell ref="TYC3:TYE3"/>
    <mergeCell ref="TYF3:TYH3"/>
    <mergeCell ref="TYI3:TYK3"/>
    <mergeCell ref="TYL3:TYN3"/>
    <mergeCell ref="TXE3:TXG3"/>
    <mergeCell ref="TXH3:TXJ3"/>
    <mergeCell ref="TXK3:TXM3"/>
    <mergeCell ref="TXN3:TXP3"/>
    <mergeCell ref="TXQ3:TXS3"/>
    <mergeCell ref="TXT3:TXV3"/>
    <mergeCell ref="TWM3:TWO3"/>
    <mergeCell ref="TWP3:TWR3"/>
    <mergeCell ref="TWS3:TWU3"/>
    <mergeCell ref="TWV3:TWX3"/>
    <mergeCell ref="TWY3:TXA3"/>
    <mergeCell ref="TXB3:TXD3"/>
    <mergeCell ref="TVU3:TVW3"/>
    <mergeCell ref="TVX3:TVZ3"/>
    <mergeCell ref="TWA3:TWC3"/>
    <mergeCell ref="TWD3:TWF3"/>
    <mergeCell ref="TWG3:TWI3"/>
    <mergeCell ref="TWJ3:TWL3"/>
    <mergeCell ref="TVC3:TVE3"/>
    <mergeCell ref="TVF3:TVH3"/>
    <mergeCell ref="TVI3:TVK3"/>
    <mergeCell ref="TVL3:TVN3"/>
    <mergeCell ref="TVO3:TVQ3"/>
    <mergeCell ref="TVR3:TVT3"/>
    <mergeCell ref="TUK3:TUM3"/>
    <mergeCell ref="TUN3:TUP3"/>
    <mergeCell ref="TUQ3:TUS3"/>
    <mergeCell ref="TUT3:TUV3"/>
    <mergeCell ref="TUW3:TUY3"/>
    <mergeCell ref="TUZ3:TVB3"/>
    <mergeCell ref="TTS3:TTU3"/>
    <mergeCell ref="TTV3:TTX3"/>
    <mergeCell ref="TTY3:TUA3"/>
    <mergeCell ref="TUB3:TUD3"/>
    <mergeCell ref="TUE3:TUG3"/>
    <mergeCell ref="TUH3:TUJ3"/>
    <mergeCell ref="TTA3:TTC3"/>
    <mergeCell ref="TTD3:TTF3"/>
    <mergeCell ref="TTG3:TTI3"/>
    <mergeCell ref="TTJ3:TTL3"/>
    <mergeCell ref="TTM3:TTO3"/>
    <mergeCell ref="TTP3:TTR3"/>
    <mergeCell ref="TSI3:TSK3"/>
    <mergeCell ref="TSL3:TSN3"/>
    <mergeCell ref="TSO3:TSQ3"/>
    <mergeCell ref="TSR3:TST3"/>
    <mergeCell ref="TSU3:TSW3"/>
    <mergeCell ref="TSX3:TSZ3"/>
    <mergeCell ref="TRQ3:TRS3"/>
    <mergeCell ref="TRT3:TRV3"/>
    <mergeCell ref="TRW3:TRY3"/>
    <mergeCell ref="TRZ3:TSB3"/>
    <mergeCell ref="TSC3:TSE3"/>
    <mergeCell ref="TSF3:TSH3"/>
    <mergeCell ref="TQY3:TRA3"/>
    <mergeCell ref="TRB3:TRD3"/>
    <mergeCell ref="TRE3:TRG3"/>
    <mergeCell ref="TRH3:TRJ3"/>
    <mergeCell ref="TRK3:TRM3"/>
    <mergeCell ref="TRN3:TRP3"/>
    <mergeCell ref="TQG3:TQI3"/>
    <mergeCell ref="TQJ3:TQL3"/>
    <mergeCell ref="TQM3:TQO3"/>
    <mergeCell ref="TQP3:TQR3"/>
    <mergeCell ref="TQS3:TQU3"/>
    <mergeCell ref="TQV3:TQX3"/>
    <mergeCell ref="TPO3:TPQ3"/>
    <mergeCell ref="TPR3:TPT3"/>
    <mergeCell ref="TPU3:TPW3"/>
    <mergeCell ref="TPX3:TPZ3"/>
    <mergeCell ref="TQA3:TQC3"/>
    <mergeCell ref="TQD3:TQF3"/>
    <mergeCell ref="TOW3:TOY3"/>
    <mergeCell ref="TOZ3:TPB3"/>
    <mergeCell ref="TPC3:TPE3"/>
    <mergeCell ref="TPF3:TPH3"/>
    <mergeCell ref="TPI3:TPK3"/>
    <mergeCell ref="TPL3:TPN3"/>
    <mergeCell ref="TOE3:TOG3"/>
    <mergeCell ref="TOH3:TOJ3"/>
    <mergeCell ref="TOK3:TOM3"/>
    <mergeCell ref="TON3:TOP3"/>
    <mergeCell ref="TOQ3:TOS3"/>
    <mergeCell ref="TOT3:TOV3"/>
    <mergeCell ref="TNM3:TNO3"/>
    <mergeCell ref="TNP3:TNR3"/>
    <mergeCell ref="TNS3:TNU3"/>
    <mergeCell ref="TNV3:TNX3"/>
    <mergeCell ref="TNY3:TOA3"/>
    <mergeCell ref="TOB3:TOD3"/>
    <mergeCell ref="TMU3:TMW3"/>
    <mergeCell ref="TMX3:TMZ3"/>
    <mergeCell ref="TNA3:TNC3"/>
    <mergeCell ref="TND3:TNF3"/>
    <mergeCell ref="TNG3:TNI3"/>
    <mergeCell ref="TNJ3:TNL3"/>
    <mergeCell ref="TMC3:TME3"/>
    <mergeCell ref="TMF3:TMH3"/>
    <mergeCell ref="TMI3:TMK3"/>
    <mergeCell ref="TML3:TMN3"/>
    <mergeCell ref="TMO3:TMQ3"/>
    <mergeCell ref="TMR3:TMT3"/>
    <mergeCell ref="TLK3:TLM3"/>
    <mergeCell ref="TLN3:TLP3"/>
    <mergeCell ref="TLQ3:TLS3"/>
    <mergeCell ref="TLT3:TLV3"/>
    <mergeCell ref="TLW3:TLY3"/>
    <mergeCell ref="TLZ3:TMB3"/>
    <mergeCell ref="TKS3:TKU3"/>
    <mergeCell ref="TKV3:TKX3"/>
    <mergeCell ref="TKY3:TLA3"/>
    <mergeCell ref="TLB3:TLD3"/>
    <mergeCell ref="TLE3:TLG3"/>
    <mergeCell ref="TLH3:TLJ3"/>
    <mergeCell ref="TKA3:TKC3"/>
    <mergeCell ref="TKD3:TKF3"/>
    <mergeCell ref="TKG3:TKI3"/>
    <mergeCell ref="TKJ3:TKL3"/>
    <mergeCell ref="TKM3:TKO3"/>
    <mergeCell ref="TKP3:TKR3"/>
    <mergeCell ref="TJI3:TJK3"/>
    <mergeCell ref="TJL3:TJN3"/>
    <mergeCell ref="TJO3:TJQ3"/>
    <mergeCell ref="TJR3:TJT3"/>
    <mergeCell ref="TJU3:TJW3"/>
    <mergeCell ref="TJX3:TJZ3"/>
    <mergeCell ref="TIQ3:TIS3"/>
    <mergeCell ref="TIT3:TIV3"/>
    <mergeCell ref="TIW3:TIY3"/>
    <mergeCell ref="TIZ3:TJB3"/>
    <mergeCell ref="TJC3:TJE3"/>
    <mergeCell ref="TJF3:TJH3"/>
    <mergeCell ref="THY3:TIA3"/>
    <mergeCell ref="TIB3:TID3"/>
    <mergeCell ref="TIE3:TIG3"/>
    <mergeCell ref="TIH3:TIJ3"/>
    <mergeCell ref="TIK3:TIM3"/>
    <mergeCell ref="TIN3:TIP3"/>
    <mergeCell ref="THG3:THI3"/>
    <mergeCell ref="THJ3:THL3"/>
    <mergeCell ref="THM3:THO3"/>
    <mergeCell ref="THP3:THR3"/>
    <mergeCell ref="THS3:THU3"/>
    <mergeCell ref="THV3:THX3"/>
    <mergeCell ref="TGO3:TGQ3"/>
    <mergeCell ref="TGR3:TGT3"/>
    <mergeCell ref="TGU3:TGW3"/>
    <mergeCell ref="TGX3:TGZ3"/>
    <mergeCell ref="THA3:THC3"/>
    <mergeCell ref="THD3:THF3"/>
    <mergeCell ref="TFW3:TFY3"/>
    <mergeCell ref="TFZ3:TGB3"/>
    <mergeCell ref="TGC3:TGE3"/>
    <mergeCell ref="TGF3:TGH3"/>
    <mergeCell ref="TGI3:TGK3"/>
    <mergeCell ref="TGL3:TGN3"/>
    <mergeCell ref="TFE3:TFG3"/>
    <mergeCell ref="TFH3:TFJ3"/>
    <mergeCell ref="TFK3:TFM3"/>
    <mergeCell ref="TFN3:TFP3"/>
    <mergeCell ref="TFQ3:TFS3"/>
    <mergeCell ref="TFT3:TFV3"/>
    <mergeCell ref="TEM3:TEO3"/>
    <mergeCell ref="TEP3:TER3"/>
    <mergeCell ref="TES3:TEU3"/>
    <mergeCell ref="TEV3:TEX3"/>
    <mergeCell ref="TEY3:TFA3"/>
    <mergeCell ref="TFB3:TFD3"/>
    <mergeCell ref="TDU3:TDW3"/>
    <mergeCell ref="TDX3:TDZ3"/>
    <mergeCell ref="TEA3:TEC3"/>
    <mergeCell ref="TED3:TEF3"/>
    <mergeCell ref="TEG3:TEI3"/>
    <mergeCell ref="TEJ3:TEL3"/>
    <mergeCell ref="TDC3:TDE3"/>
    <mergeCell ref="TDF3:TDH3"/>
    <mergeCell ref="TDI3:TDK3"/>
    <mergeCell ref="TDL3:TDN3"/>
    <mergeCell ref="TDO3:TDQ3"/>
    <mergeCell ref="TDR3:TDT3"/>
    <mergeCell ref="TCK3:TCM3"/>
    <mergeCell ref="TCN3:TCP3"/>
    <mergeCell ref="TCQ3:TCS3"/>
    <mergeCell ref="TCT3:TCV3"/>
    <mergeCell ref="TCW3:TCY3"/>
    <mergeCell ref="TCZ3:TDB3"/>
    <mergeCell ref="TBS3:TBU3"/>
    <mergeCell ref="TBV3:TBX3"/>
    <mergeCell ref="TBY3:TCA3"/>
    <mergeCell ref="TCB3:TCD3"/>
    <mergeCell ref="TCE3:TCG3"/>
    <mergeCell ref="TCH3:TCJ3"/>
    <mergeCell ref="TBA3:TBC3"/>
    <mergeCell ref="TBD3:TBF3"/>
    <mergeCell ref="TBG3:TBI3"/>
    <mergeCell ref="TBJ3:TBL3"/>
    <mergeCell ref="TBM3:TBO3"/>
    <mergeCell ref="TBP3:TBR3"/>
    <mergeCell ref="TAI3:TAK3"/>
    <mergeCell ref="TAL3:TAN3"/>
    <mergeCell ref="TAO3:TAQ3"/>
    <mergeCell ref="TAR3:TAT3"/>
    <mergeCell ref="TAU3:TAW3"/>
    <mergeCell ref="TAX3:TAZ3"/>
    <mergeCell ref="SZQ3:SZS3"/>
    <mergeCell ref="SZT3:SZV3"/>
    <mergeCell ref="SZW3:SZY3"/>
    <mergeCell ref="SZZ3:TAB3"/>
    <mergeCell ref="TAC3:TAE3"/>
    <mergeCell ref="TAF3:TAH3"/>
    <mergeCell ref="SYY3:SZA3"/>
    <mergeCell ref="SZB3:SZD3"/>
    <mergeCell ref="SZE3:SZG3"/>
    <mergeCell ref="SZH3:SZJ3"/>
    <mergeCell ref="SZK3:SZM3"/>
    <mergeCell ref="SZN3:SZP3"/>
    <mergeCell ref="SYG3:SYI3"/>
    <mergeCell ref="SYJ3:SYL3"/>
    <mergeCell ref="SYM3:SYO3"/>
    <mergeCell ref="SYP3:SYR3"/>
    <mergeCell ref="SYS3:SYU3"/>
    <mergeCell ref="SYV3:SYX3"/>
    <mergeCell ref="SXO3:SXQ3"/>
    <mergeCell ref="SXR3:SXT3"/>
    <mergeCell ref="SXU3:SXW3"/>
    <mergeCell ref="SXX3:SXZ3"/>
    <mergeCell ref="SYA3:SYC3"/>
    <mergeCell ref="SYD3:SYF3"/>
    <mergeCell ref="SWW3:SWY3"/>
    <mergeCell ref="SWZ3:SXB3"/>
    <mergeCell ref="SXC3:SXE3"/>
    <mergeCell ref="SXF3:SXH3"/>
    <mergeCell ref="SXI3:SXK3"/>
    <mergeCell ref="SXL3:SXN3"/>
    <mergeCell ref="SWE3:SWG3"/>
    <mergeCell ref="SWH3:SWJ3"/>
    <mergeCell ref="SWK3:SWM3"/>
    <mergeCell ref="SWN3:SWP3"/>
    <mergeCell ref="SWQ3:SWS3"/>
    <mergeCell ref="SWT3:SWV3"/>
    <mergeCell ref="SVM3:SVO3"/>
    <mergeCell ref="SVP3:SVR3"/>
    <mergeCell ref="SVS3:SVU3"/>
    <mergeCell ref="SVV3:SVX3"/>
    <mergeCell ref="SVY3:SWA3"/>
    <mergeCell ref="SWB3:SWD3"/>
    <mergeCell ref="SUU3:SUW3"/>
    <mergeCell ref="SUX3:SUZ3"/>
    <mergeCell ref="SVA3:SVC3"/>
    <mergeCell ref="SVD3:SVF3"/>
    <mergeCell ref="SVG3:SVI3"/>
    <mergeCell ref="SVJ3:SVL3"/>
    <mergeCell ref="SUC3:SUE3"/>
    <mergeCell ref="SUF3:SUH3"/>
    <mergeCell ref="SUI3:SUK3"/>
    <mergeCell ref="SUL3:SUN3"/>
    <mergeCell ref="SUO3:SUQ3"/>
    <mergeCell ref="SUR3:SUT3"/>
    <mergeCell ref="STK3:STM3"/>
    <mergeCell ref="STN3:STP3"/>
    <mergeCell ref="STQ3:STS3"/>
    <mergeCell ref="STT3:STV3"/>
    <mergeCell ref="STW3:STY3"/>
    <mergeCell ref="STZ3:SUB3"/>
    <mergeCell ref="SSS3:SSU3"/>
    <mergeCell ref="SSV3:SSX3"/>
    <mergeCell ref="SSY3:STA3"/>
    <mergeCell ref="STB3:STD3"/>
    <mergeCell ref="STE3:STG3"/>
    <mergeCell ref="STH3:STJ3"/>
    <mergeCell ref="SSA3:SSC3"/>
    <mergeCell ref="SSD3:SSF3"/>
    <mergeCell ref="SSG3:SSI3"/>
    <mergeCell ref="SSJ3:SSL3"/>
    <mergeCell ref="SSM3:SSO3"/>
    <mergeCell ref="SSP3:SSR3"/>
    <mergeCell ref="SRI3:SRK3"/>
    <mergeCell ref="SRL3:SRN3"/>
    <mergeCell ref="SRO3:SRQ3"/>
    <mergeCell ref="SRR3:SRT3"/>
    <mergeCell ref="SRU3:SRW3"/>
    <mergeCell ref="SRX3:SRZ3"/>
    <mergeCell ref="SQQ3:SQS3"/>
    <mergeCell ref="SQT3:SQV3"/>
    <mergeCell ref="SQW3:SQY3"/>
    <mergeCell ref="SQZ3:SRB3"/>
    <mergeCell ref="SRC3:SRE3"/>
    <mergeCell ref="SRF3:SRH3"/>
    <mergeCell ref="SPY3:SQA3"/>
    <mergeCell ref="SQB3:SQD3"/>
    <mergeCell ref="SQE3:SQG3"/>
    <mergeCell ref="SQH3:SQJ3"/>
    <mergeCell ref="SQK3:SQM3"/>
    <mergeCell ref="SQN3:SQP3"/>
    <mergeCell ref="SPG3:SPI3"/>
    <mergeCell ref="SPJ3:SPL3"/>
    <mergeCell ref="SPM3:SPO3"/>
    <mergeCell ref="SPP3:SPR3"/>
    <mergeCell ref="SPS3:SPU3"/>
    <mergeCell ref="SPV3:SPX3"/>
    <mergeCell ref="SOO3:SOQ3"/>
    <mergeCell ref="SOR3:SOT3"/>
    <mergeCell ref="SOU3:SOW3"/>
    <mergeCell ref="SOX3:SOZ3"/>
    <mergeCell ref="SPA3:SPC3"/>
    <mergeCell ref="SPD3:SPF3"/>
    <mergeCell ref="SNW3:SNY3"/>
    <mergeCell ref="SNZ3:SOB3"/>
    <mergeCell ref="SOC3:SOE3"/>
    <mergeCell ref="SOF3:SOH3"/>
    <mergeCell ref="SOI3:SOK3"/>
    <mergeCell ref="SOL3:SON3"/>
    <mergeCell ref="SNE3:SNG3"/>
    <mergeCell ref="SNH3:SNJ3"/>
    <mergeCell ref="SNK3:SNM3"/>
    <mergeCell ref="SNN3:SNP3"/>
    <mergeCell ref="SNQ3:SNS3"/>
    <mergeCell ref="SNT3:SNV3"/>
    <mergeCell ref="SMM3:SMO3"/>
    <mergeCell ref="SMP3:SMR3"/>
    <mergeCell ref="SMS3:SMU3"/>
    <mergeCell ref="SMV3:SMX3"/>
    <mergeCell ref="SMY3:SNA3"/>
    <mergeCell ref="SNB3:SND3"/>
    <mergeCell ref="SLU3:SLW3"/>
    <mergeCell ref="SLX3:SLZ3"/>
    <mergeCell ref="SMA3:SMC3"/>
    <mergeCell ref="SMD3:SMF3"/>
    <mergeCell ref="SMG3:SMI3"/>
    <mergeCell ref="SMJ3:SML3"/>
    <mergeCell ref="SLC3:SLE3"/>
    <mergeCell ref="SLF3:SLH3"/>
    <mergeCell ref="SLI3:SLK3"/>
    <mergeCell ref="SLL3:SLN3"/>
    <mergeCell ref="SLO3:SLQ3"/>
    <mergeCell ref="SLR3:SLT3"/>
    <mergeCell ref="SKK3:SKM3"/>
    <mergeCell ref="SKN3:SKP3"/>
    <mergeCell ref="SKQ3:SKS3"/>
    <mergeCell ref="SKT3:SKV3"/>
    <mergeCell ref="SKW3:SKY3"/>
    <mergeCell ref="SKZ3:SLB3"/>
    <mergeCell ref="SJS3:SJU3"/>
    <mergeCell ref="SJV3:SJX3"/>
    <mergeCell ref="SJY3:SKA3"/>
    <mergeCell ref="SKB3:SKD3"/>
    <mergeCell ref="SKE3:SKG3"/>
    <mergeCell ref="SKH3:SKJ3"/>
    <mergeCell ref="SJA3:SJC3"/>
    <mergeCell ref="SJD3:SJF3"/>
    <mergeCell ref="SJG3:SJI3"/>
    <mergeCell ref="SJJ3:SJL3"/>
    <mergeCell ref="SJM3:SJO3"/>
    <mergeCell ref="SJP3:SJR3"/>
    <mergeCell ref="SII3:SIK3"/>
    <mergeCell ref="SIL3:SIN3"/>
    <mergeCell ref="SIO3:SIQ3"/>
    <mergeCell ref="SIR3:SIT3"/>
    <mergeCell ref="SIU3:SIW3"/>
    <mergeCell ref="SIX3:SIZ3"/>
    <mergeCell ref="SHQ3:SHS3"/>
    <mergeCell ref="SHT3:SHV3"/>
    <mergeCell ref="SHW3:SHY3"/>
    <mergeCell ref="SHZ3:SIB3"/>
    <mergeCell ref="SIC3:SIE3"/>
    <mergeCell ref="SIF3:SIH3"/>
    <mergeCell ref="SGY3:SHA3"/>
    <mergeCell ref="SHB3:SHD3"/>
    <mergeCell ref="SHE3:SHG3"/>
    <mergeCell ref="SHH3:SHJ3"/>
    <mergeCell ref="SHK3:SHM3"/>
    <mergeCell ref="SHN3:SHP3"/>
    <mergeCell ref="SGG3:SGI3"/>
    <mergeCell ref="SGJ3:SGL3"/>
    <mergeCell ref="SGM3:SGO3"/>
    <mergeCell ref="SGP3:SGR3"/>
    <mergeCell ref="SGS3:SGU3"/>
    <mergeCell ref="SGV3:SGX3"/>
    <mergeCell ref="SFO3:SFQ3"/>
    <mergeCell ref="SFR3:SFT3"/>
    <mergeCell ref="SFU3:SFW3"/>
    <mergeCell ref="SFX3:SFZ3"/>
    <mergeCell ref="SGA3:SGC3"/>
    <mergeCell ref="SGD3:SGF3"/>
    <mergeCell ref="SEW3:SEY3"/>
    <mergeCell ref="SEZ3:SFB3"/>
    <mergeCell ref="SFC3:SFE3"/>
    <mergeCell ref="SFF3:SFH3"/>
    <mergeCell ref="SFI3:SFK3"/>
    <mergeCell ref="SFL3:SFN3"/>
    <mergeCell ref="SEE3:SEG3"/>
    <mergeCell ref="SEH3:SEJ3"/>
    <mergeCell ref="SEK3:SEM3"/>
    <mergeCell ref="SEN3:SEP3"/>
    <mergeCell ref="SEQ3:SES3"/>
    <mergeCell ref="SET3:SEV3"/>
    <mergeCell ref="SDM3:SDO3"/>
    <mergeCell ref="SDP3:SDR3"/>
    <mergeCell ref="SDS3:SDU3"/>
    <mergeCell ref="SDV3:SDX3"/>
    <mergeCell ref="SDY3:SEA3"/>
    <mergeCell ref="SEB3:SED3"/>
    <mergeCell ref="SCU3:SCW3"/>
    <mergeCell ref="SCX3:SCZ3"/>
    <mergeCell ref="SDA3:SDC3"/>
    <mergeCell ref="SDD3:SDF3"/>
    <mergeCell ref="SDG3:SDI3"/>
    <mergeCell ref="SDJ3:SDL3"/>
    <mergeCell ref="SCC3:SCE3"/>
    <mergeCell ref="SCF3:SCH3"/>
    <mergeCell ref="SCI3:SCK3"/>
    <mergeCell ref="SCL3:SCN3"/>
    <mergeCell ref="SCO3:SCQ3"/>
    <mergeCell ref="SCR3:SCT3"/>
    <mergeCell ref="SBK3:SBM3"/>
    <mergeCell ref="SBN3:SBP3"/>
    <mergeCell ref="SBQ3:SBS3"/>
    <mergeCell ref="SBT3:SBV3"/>
    <mergeCell ref="SBW3:SBY3"/>
    <mergeCell ref="SBZ3:SCB3"/>
    <mergeCell ref="SAS3:SAU3"/>
    <mergeCell ref="SAV3:SAX3"/>
    <mergeCell ref="SAY3:SBA3"/>
    <mergeCell ref="SBB3:SBD3"/>
    <mergeCell ref="SBE3:SBG3"/>
    <mergeCell ref="SBH3:SBJ3"/>
    <mergeCell ref="SAA3:SAC3"/>
    <mergeCell ref="SAD3:SAF3"/>
    <mergeCell ref="SAG3:SAI3"/>
    <mergeCell ref="SAJ3:SAL3"/>
    <mergeCell ref="SAM3:SAO3"/>
    <mergeCell ref="SAP3:SAR3"/>
    <mergeCell ref="RZI3:RZK3"/>
    <mergeCell ref="RZL3:RZN3"/>
    <mergeCell ref="RZO3:RZQ3"/>
    <mergeCell ref="RZR3:RZT3"/>
    <mergeCell ref="RZU3:RZW3"/>
    <mergeCell ref="RZX3:RZZ3"/>
    <mergeCell ref="RYQ3:RYS3"/>
    <mergeCell ref="RYT3:RYV3"/>
    <mergeCell ref="RYW3:RYY3"/>
    <mergeCell ref="RYZ3:RZB3"/>
    <mergeCell ref="RZC3:RZE3"/>
    <mergeCell ref="RZF3:RZH3"/>
    <mergeCell ref="RXY3:RYA3"/>
    <mergeCell ref="RYB3:RYD3"/>
    <mergeCell ref="RYE3:RYG3"/>
    <mergeCell ref="RYH3:RYJ3"/>
    <mergeCell ref="RYK3:RYM3"/>
    <mergeCell ref="RYN3:RYP3"/>
    <mergeCell ref="RXG3:RXI3"/>
    <mergeCell ref="RXJ3:RXL3"/>
    <mergeCell ref="RXM3:RXO3"/>
    <mergeCell ref="RXP3:RXR3"/>
    <mergeCell ref="RXS3:RXU3"/>
    <mergeCell ref="RXV3:RXX3"/>
    <mergeCell ref="RWO3:RWQ3"/>
    <mergeCell ref="RWR3:RWT3"/>
    <mergeCell ref="RWU3:RWW3"/>
    <mergeCell ref="RWX3:RWZ3"/>
    <mergeCell ref="RXA3:RXC3"/>
    <mergeCell ref="RXD3:RXF3"/>
    <mergeCell ref="RVW3:RVY3"/>
    <mergeCell ref="RVZ3:RWB3"/>
    <mergeCell ref="RWC3:RWE3"/>
    <mergeCell ref="RWF3:RWH3"/>
    <mergeCell ref="RWI3:RWK3"/>
    <mergeCell ref="RWL3:RWN3"/>
    <mergeCell ref="RVE3:RVG3"/>
    <mergeCell ref="RVH3:RVJ3"/>
    <mergeCell ref="RVK3:RVM3"/>
    <mergeCell ref="RVN3:RVP3"/>
    <mergeCell ref="RVQ3:RVS3"/>
    <mergeCell ref="RVT3:RVV3"/>
    <mergeCell ref="RUM3:RUO3"/>
    <mergeCell ref="RUP3:RUR3"/>
    <mergeCell ref="RUS3:RUU3"/>
    <mergeCell ref="RUV3:RUX3"/>
    <mergeCell ref="RUY3:RVA3"/>
    <mergeCell ref="RVB3:RVD3"/>
    <mergeCell ref="RTU3:RTW3"/>
    <mergeCell ref="RTX3:RTZ3"/>
    <mergeCell ref="RUA3:RUC3"/>
    <mergeCell ref="RUD3:RUF3"/>
    <mergeCell ref="RUG3:RUI3"/>
    <mergeCell ref="RUJ3:RUL3"/>
    <mergeCell ref="RTC3:RTE3"/>
    <mergeCell ref="RTF3:RTH3"/>
    <mergeCell ref="RTI3:RTK3"/>
    <mergeCell ref="RTL3:RTN3"/>
    <mergeCell ref="RTO3:RTQ3"/>
    <mergeCell ref="RTR3:RTT3"/>
    <mergeCell ref="RSK3:RSM3"/>
    <mergeCell ref="RSN3:RSP3"/>
    <mergeCell ref="RSQ3:RSS3"/>
    <mergeCell ref="RST3:RSV3"/>
    <mergeCell ref="RSW3:RSY3"/>
    <mergeCell ref="RSZ3:RTB3"/>
    <mergeCell ref="RRS3:RRU3"/>
    <mergeCell ref="RRV3:RRX3"/>
    <mergeCell ref="RRY3:RSA3"/>
    <mergeCell ref="RSB3:RSD3"/>
    <mergeCell ref="RSE3:RSG3"/>
    <mergeCell ref="RSH3:RSJ3"/>
    <mergeCell ref="RRA3:RRC3"/>
    <mergeCell ref="RRD3:RRF3"/>
    <mergeCell ref="RRG3:RRI3"/>
    <mergeCell ref="RRJ3:RRL3"/>
    <mergeCell ref="RRM3:RRO3"/>
    <mergeCell ref="RRP3:RRR3"/>
    <mergeCell ref="RQI3:RQK3"/>
    <mergeCell ref="RQL3:RQN3"/>
    <mergeCell ref="RQO3:RQQ3"/>
    <mergeCell ref="RQR3:RQT3"/>
    <mergeCell ref="RQU3:RQW3"/>
    <mergeCell ref="RQX3:RQZ3"/>
    <mergeCell ref="RPQ3:RPS3"/>
    <mergeCell ref="RPT3:RPV3"/>
    <mergeCell ref="RPW3:RPY3"/>
    <mergeCell ref="RPZ3:RQB3"/>
    <mergeCell ref="RQC3:RQE3"/>
    <mergeCell ref="RQF3:RQH3"/>
    <mergeCell ref="ROY3:RPA3"/>
    <mergeCell ref="RPB3:RPD3"/>
    <mergeCell ref="RPE3:RPG3"/>
    <mergeCell ref="RPH3:RPJ3"/>
    <mergeCell ref="RPK3:RPM3"/>
    <mergeCell ref="RPN3:RPP3"/>
    <mergeCell ref="ROG3:ROI3"/>
    <mergeCell ref="ROJ3:ROL3"/>
    <mergeCell ref="ROM3:ROO3"/>
    <mergeCell ref="ROP3:ROR3"/>
    <mergeCell ref="ROS3:ROU3"/>
    <mergeCell ref="ROV3:ROX3"/>
    <mergeCell ref="RNO3:RNQ3"/>
    <mergeCell ref="RNR3:RNT3"/>
    <mergeCell ref="RNU3:RNW3"/>
    <mergeCell ref="RNX3:RNZ3"/>
    <mergeCell ref="ROA3:ROC3"/>
    <mergeCell ref="ROD3:ROF3"/>
    <mergeCell ref="RMW3:RMY3"/>
    <mergeCell ref="RMZ3:RNB3"/>
    <mergeCell ref="RNC3:RNE3"/>
    <mergeCell ref="RNF3:RNH3"/>
    <mergeCell ref="RNI3:RNK3"/>
    <mergeCell ref="RNL3:RNN3"/>
    <mergeCell ref="RME3:RMG3"/>
    <mergeCell ref="RMH3:RMJ3"/>
    <mergeCell ref="RMK3:RMM3"/>
    <mergeCell ref="RMN3:RMP3"/>
    <mergeCell ref="RMQ3:RMS3"/>
    <mergeCell ref="RMT3:RMV3"/>
    <mergeCell ref="RLM3:RLO3"/>
    <mergeCell ref="RLP3:RLR3"/>
    <mergeCell ref="RLS3:RLU3"/>
    <mergeCell ref="RLV3:RLX3"/>
    <mergeCell ref="RLY3:RMA3"/>
    <mergeCell ref="RMB3:RMD3"/>
    <mergeCell ref="RKU3:RKW3"/>
    <mergeCell ref="RKX3:RKZ3"/>
    <mergeCell ref="RLA3:RLC3"/>
    <mergeCell ref="RLD3:RLF3"/>
    <mergeCell ref="RLG3:RLI3"/>
    <mergeCell ref="RLJ3:RLL3"/>
    <mergeCell ref="RKC3:RKE3"/>
    <mergeCell ref="RKF3:RKH3"/>
    <mergeCell ref="RKI3:RKK3"/>
    <mergeCell ref="RKL3:RKN3"/>
    <mergeCell ref="RKO3:RKQ3"/>
    <mergeCell ref="RKR3:RKT3"/>
    <mergeCell ref="RJK3:RJM3"/>
    <mergeCell ref="RJN3:RJP3"/>
    <mergeCell ref="RJQ3:RJS3"/>
    <mergeCell ref="RJT3:RJV3"/>
    <mergeCell ref="RJW3:RJY3"/>
    <mergeCell ref="RJZ3:RKB3"/>
    <mergeCell ref="RIS3:RIU3"/>
    <mergeCell ref="RIV3:RIX3"/>
    <mergeCell ref="RIY3:RJA3"/>
    <mergeCell ref="RJB3:RJD3"/>
    <mergeCell ref="RJE3:RJG3"/>
    <mergeCell ref="RJH3:RJJ3"/>
    <mergeCell ref="RIA3:RIC3"/>
    <mergeCell ref="RID3:RIF3"/>
    <mergeCell ref="RIG3:RII3"/>
    <mergeCell ref="RIJ3:RIL3"/>
    <mergeCell ref="RIM3:RIO3"/>
    <mergeCell ref="RIP3:RIR3"/>
    <mergeCell ref="RHI3:RHK3"/>
    <mergeCell ref="RHL3:RHN3"/>
    <mergeCell ref="RHO3:RHQ3"/>
    <mergeCell ref="RHR3:RHT3"/>
    <mergeCell ref="RHU3:RHW3"/>
    <mergeCell ref="RHX3:RHZ3"/>
    <mergeCell ref="RGQ3:RGS3"/>
    <mergeCell ref="RGT3:RGV3"/>
    <mergeCell ref="RGW3:RGY3"/>
    <mergeCell ref="RGZ3:RHB3"/>
    <mergeCell ref="RHC3:RHE3"/>
    <mergeCell ref="RHF3:RHH3"/>
    <mergeCell ref="RFY3:RGA3"/>
    <mergeCell ref="RGB3:RGD3"/>
    <mergeCell ref="RGE3:RGG3"/>
    <mergeCell ref="RGH3:RGJ3"/>
    <mergeCell ref="RGK3:RGM3"/>
    <mergeCell ref="RGN3:RGP3"/>
    <mergeCell ref="RFG3:RFI3"/>
    <mergeCell ref="RFJ3:RFL3"/>
    <mergeCell ref="RFM3:RFO3"/>
    <mergeCell ref="RFP3:RFR3"/>
    <mergeCell ref="RFS3:RFU3"/>
    <mergeCell ref="RFV3:RFX3"/>
    <mergeCell ref="REO3:REQ3"/>
    <mergeCell ref="RER3:RET3"/>
    <mergeCell ref="REU3:REW3"/>
    <mergeCell ref="REX3:REZ3"/>
    <mergeCell ref="RFA3:RFC3"/>
    <mergeCell ref="RFD3:RFF3"/>
    <mergeCell ref="RDW3:RDY3"/>
    <mergeCell ref="RDZ3:REB3"/>
    <mergeCell ref="REC3:REE3"/>
    <mergeCell ref="REF3:REH3"/>
    <mergeCell ref="REI3:REK3"/>
    <mergeCell ref="REL3:REN3"/>
    <mergeCell ref="RDE3:RDG3"/>
    <mergeCell ref="RDH3:RDJ3"/>
    <mergeCell ref="RDK3:RDM3"/>
    <mergeCell ref="RDN3:RDP3"/>
    <mergeCell ref="RDQ3:RDS3"/>
    <mergeCell ref="RDT3:RDV3"/>
    <mergeCell ref="RCM3:RCO3"/>
    <mergeCell ref="RCP3:RCR3"/>
    <mergeCell ref="RCS3:RCU3"/>
    <mergeCell ref="RCV3:RCX3"/>
    <mergeCell ref="RCY3:RDA3"/>
    <mergeCell ref="RDB3:RDD3"/>
    <mergeCell ref="RBU3:RBW3"/>
    <mergeCell ref="RBX3:RBZ3"/>
    <mergeCell ref="RCA3:RCC3"/>
    <mergeCell ref="RCD3:RCF3"/>
    <mergeCell ref="RCG3:RCI3"/>
    <mergeCell ref="RCJ3:RCL3"/>
    <mergeCell ref="RBC3:RBE3"/>
    <mergeCell ref="RBF3:RBH3"/>
    <mergeCell ref="RBI3:RBK3"/>
    <mergeCell ref="RBL3:RBN3"/>
    <mergeCell ref="RBO3:RBQ3"/>
    <mergeCell ref="RBR3:RBT3"/>
    <mergeCell ref="RAK3:RAM3"/>
    <mergeCell ref="RAN3:RAP3"/>
    <mergeCell ref="RAQ3:RAS3"/>
    <mergeCell ref="RAT3:RAV3"/>
    <mergeCell ref="RAW3:RAY3"/>
    <mergeCell ref="RAZ3:RBB3"/>
    <mergeCell ref="QZS3:QZU3"/>
    <mergeCell ref="QZV3:QZX3"/>
    <mergeCell ref="QZY3:RAA3"/>
    <mergeCell ref="RAB3:RAD3"/>
    <mergeCell ref="RAE3:RAG3"/>
    <mergeCell ref="RAH3:RAJ3"/>
    <mergeCell ref="QZA3:QZC3"/>
    <mergeCell ref="QZD3:QZF3"/>
    <mergeCell ref="QZG3:QZI3"/>
    <mergeCell ref="QZJ3:QZL3"/>
    <mergeCell ref="QZM3:QZO3"/>
    <mergeCell ref="QZP3:QZR3"/>
    <mergeCell ref="QYI3:QYK3"/>
    <mergeCell ref="QYL3:QYN3"/>
    <mergeCell ref="QYO3:QYQ3"/>
    <mergeCell ref="QYR3:QYT3"/>
    <mergeCell ref="QYU3:QYW3"/>
    <mergeCell ref="QYX3:QYZ3"/>
    <mergeCell ref="QXQ3:QXS3"/>
    <mergeCell ref="QXT3:QXV3"/>
    <mergeCell ref="QXW3:QXY3"/>
    <mergeCell ref="QXZ3:QYB3"/>
    <mergeCell ref="QYC3:QYE3"/>
    <mergeCell ref="QYF3:QYH3"/>
    <mergeCell ref="QWY3:QXA3"/>
    <mergeCell ref="QXB3:QXD3"/>
    <mergeCell ref="QXE3:QXG3"/>
    <mergeCell ref="QXH3:QXJ3"/>
    <mergeCell ref="QXK3:QXM3"/>
    <mergeCell ref="QXN3:QXP3"/>
    <mergeCell ref="QWG3:QWI3"/>
    <mergeCell ref="QWJ3:QWL3"/>
    <mergeCell ref="QWM3:QWO3"/>
    <mergeCell ref="QWP3:QWR3"/>
    <mergeCell ref="QWS3:QWU3"/>
    <mergeCell ref="QWV3:QWX3"/>
    <mergeCell ref="QVO3:QVQ3"/>
    <mergeCell ref="QVR3:QVT3"/>
    <mergeCell ref="QVU3:QVW3"/>
    <mergeCell ref="QVX3:QVZ3"/>
    <mergeCell ref="QWA3:QWC3"/>
    <mergeCell ref="QWD3:QWF3"/>
    <mergeCell ref="QUW3:QUY3"/>
    <mergeCell ref="QUZ3:QVB3"/>
    <mergeCell ref="QVC3:QVE3"/>
    <mergeCell ref="QVF3:QVH3"/>
    <mergeCell ref="QVI3:QVK3"/>
    <mergeCell ref="QVL3:QVN3"/>
    <mergeCell ref="QUE3:QUG3"/>
    <mergeCell ref="QUH3:QUJ3"/>
    <mergeCell ref="QUK3:QUM3"/>
    <mergeCell ref="QUN3:QUP3"/>
    <mergeCell ref="QUQ3:QUS3"/>
    <mergeCell ref="QUT3:QUV3"/>
    <mergeCell ref="QTM3:QTO3"/>
    <mergeCell ref="QTP3:QTR3"/>
    <mergeCell ref="QTS3:QTU3"/>
    <mergeCell ref="QTV3:QTX3"/>
    <mergeCell ref="QTY3:QUA3"/>
    <mergeCell ref="QUB3:QUD3"/>
    <mergeCell ref="QSU3:QSW3"/>
    <mergeCell ref="QSX3:QSZ3"/>
    <mergeCell ref="QTA3:QTC3"/>
    <mergeCell ref="QTD3:QTF3"/>
    <mergeCell ref="QTG3:QTI3"/>
    <mergeCell ref="QTJ3:QTL3"/>
    <mergeCell ref="QSC3:QSE3"/>
    <mergeCell ref="QSF3:QSH3"/>
    <mergeCell ref="QSI3:QSK3"/>
    <mergeCell ref="QSL3:QSN3"/>
    <mergeCell ref="QSO3:QSQ3"/>
    <mergeCell ref="QSR3:QST3"/>
    <mergeCell ref="QRK3:QRM3"/>
    <mergeCell ref="QRN3:QRP3"/>
    <mergeCell ref="QRQ3:QRS3"/>
    <mergeCell ref="QRT3:QRV3"/>
    <mergeCell ref="QRW3:QRY3"/>
    <mergeCell ref="QRZ3:QSB3"/>
    <mergeCell ref="QQS3:QQU3"/>
    <mergeCell ref="QQV3:QQX3"/>
    <mergeCell ref="QQY3:QRA3"/>
    <mergeCell ref="QRB3:QRD3"/>
    <mergeCell ref="QRE3:QRG3"/>
    <mergeCell ref="QRH3:QRJ3"/>
    <mergeCell ref="QQA3:QQC3"/>
    <mergeCell ref="QQD3:QQF3"/>
    <mergeCell ref="QQG3:QQI3"/>
    <mergeCell ref="QQJ3:QQL3"/>
    <mergeCell ref="QQM3:QQO3"/>
    <mergeCell ref="QQP3:QQR3"/>
    <mergeCell ref="QPI3:QPK3"/>
    <mergeCell ref="QPL3:QPN3"/>
    <mergeCell ref="QPO3:QPQ3"/>
    <mergeCell ref="QPR3:QPT3"/>
    <mergeCell ref="QPU3:QPW3"/>
    <mergeCell ref="QPX3:QPZ3"/>
    <mergeCell ref="QOQ3:QOS3"/>
    <mergeCell ref="QOT3:QOV3"/>
    <mergeCell ref="QOW3:QOY3"/>
    <mergeCell ref="QOZ3:QPB3"/>
    <mergeCell ref="QPC3:QPE3"/>
    <mergeCell ref="QPF3:QPH3"/>
    <mergeCell ref="QNY3:QOA3"/>
    <mergeCell ref="QOB3:QOD3"/>
    <mergeCell ref="QOE3:QOG3"/>
    <mergeCell ref="QOH3:QOJ3"/>
    <mergeCell ref="QOK3:QOM3"/>
    <mergeCell ref="QON3:QOP3"/>
    <mergeCell ref="QNG3:QNI3"/>
    <mergeCell ref="QNJ3:QNL3"/>
    <mergeCell ref="QNM3:QNO3"/>
    <mergeCell ref="QNP3:QNR3"/>
    <mergeCell ref="QNS3:QNU3"/>
    <mergeCell ref="QNV3:QNX3"/>
    <mergeCell ref="QMO3:QMQ3"/>
    <mergeCell ref="QMR3:QMT3"/>
    <mergeCell ref="QMU3:QMW3"/>
    <mergeCell ref="QMX3:QMZ3"/>
    <mergeCell ref="QNA3:QNC3"/>
    <mergeCell ref="QND3:QNF3"/>
    <mergeCell ref="QLW3:QLY3"/>
    <mergeCell ref="QLZ3:QMB3"/>
    <mergeCell ref="QMC3:QME3"/>
    <mergeCell ref="QMF3:QMH3"/>
    <mergeCell ref="QMI3:QMK3"/>
    <mergeCell ref="QML3:QMN3"/>
    <mergeCell ref="QLE3:QLG3"/>
    <mergeCell ref="QLH3:QLJ3"/>
    <mergeCell ref="QLK3:QLM3"/>
    <mergeCell ref="QLN3:QLP3"/>
    <mergeCell ref="QLQ3:QLS3"/>
    <mergeCell ref="QLT3:QLV3"/>
    <mergeCell ref="QKM3:QKO3"/>
    <mergeCell ref="QKP3:QKR3"/>
    <mergeCell ref="QKS3:QKU3"/>
    <mergeCell ref="QKV3:QKX3"/>
    <mergeCell ref="QKY3:QLA3"/>
    <mergeCell ref="QLB3:QLD3"/>
    <mergeCell ref="QJU3:QJW3"/>
    <mergeCell ref="QJX3:QJZ3"/>
    <mergeCell ref="QKA3:QKC3"/>
    <mergeCell ref="QKD3:QKF3"/>
    <mergeCell ref="QKG3:QKI3"/>
    <mergeCell ref="QKJ3:QKL3"/>
    <mergeCell ref="QJC3:QJE3"/>
    <mergeCell ref="QJF3:QJH3"/>
    <mergeCell ref="QJI3:QJK3"/>
    <mergeCell ref="QJL3:QJN3"/>
    <mergeCell ref="QJO3:QJQ3"/>
    <mergeCell ref="QJR3:QJT3"/>
    <mergeCell ref="QIK3:QIM3"/>
    <mergeCell ref="QIN3:QIP3"/>
    <mergeCell ref="QIQ3:QIS3"/>
    <mergeCell ref="QIT3:QIV3"/>
    <mergeCell ref="QIW3:QIY3"/>
    <mergeCell ref="QIZ3:QJB3"/>
    <mergeCell ref="QHS3:QHU3"/>
    <mergeCell ref="QHV3:QHX3"/>
    <mergeCell ref="QHY3:QIA3"/>
    <mergeCell ref="QIB3:QID3"/>
    <mergeCell ref="QIE3:QIG3"/>
    <mergeCell ref="QIH3:QIJ3"/>
    <mergeCell ref="QHA3:QHC3"/>
    <mergeCell ref="QHD3:QHF3"/>
    <mergeCell ref="QHG3:QHI3"/>
    <mergeCell ref="QHJ3:QHL3"/>
    <mergeCell ref="QHM3:QHO3"/>
    <mergeCell ref="QHP3:QHR3"/>
    <mergeCell ref="QGI3:QGK3"/>
    <mergeCell ref="QGL3:QGN3"/>
    <mergeCell ref="QGO3:QGQ3"/>
    <mergeCell ref="QGR3:QGT3"/>
    <mergeCell ref="QGU3:QGW3"/>
    <mergeCell ref="QGX3:QGZ3"/>
    <mergeCell ref="QFQ3:QFS3"/>
    <mergeCell ref="QFT3:QFV3"/>
    <mergeCell ref="QFW3:QFY3"/>
    <mergeCell ref="QFZ3:QGB3"/>
    <mergeCell ref="QGC3:QGE3"/>
    <mergeCell ref="QGF3:QGH3"/>
    <mergeCell ref="QEY3:QFA3"/>
    <mergeCell ref="QFB3:QFD3"/>
    <mergeCell ref="QFE3:QFG3"/>
    <mergeCell ref="QFH3:QFJ3"/>
    <mergeCell ref="QFK3:QFM3"/>
    <mergeCell ref="QFN3:QFP3"/>
    <mergeCell ref="QEG3:QEI3"/>
    <mergeCell ref="QEJ3:QEL3"/>
    <mergeCell ref="QEM3:QEO3"/>
    <mergeCell ref="QEP3:QER3"/>
    <mergeCell ref="QES3:QEU3"/>
    <mergeCell ref="QEV3:QEX3"/>
    <mergeCell ref="QDO3:QDQ3"/>
    <mergeCell ref="QDR3:QDT3"/>
    <mergeCell ref="QDU3:QDW3"/>
    <mergeCell ref="QDX3:QDZ3"/>
    <mergeCell ref="QEA3:QEC3"/>
    <mergeCell ref="QED3:QEF3"/>
    <mergeCell ref="QCW3:QCY3"/>
    <mergeCell ref="QCZ3:QDB3"/>
    <mergeCell ref="QDC3:QDE3"/>
    <mergeCell ref="QDF3:QDH3"/>
    <mergeCell ref="QDI3:QDK3"/>
    <mergeCell ref="QDL3:QDN3"/>
    <mergeCell ref="QCE3:QCG3"/>
    <mergeCell ref="QCH3:QCJ3"/>
    <mergeCell ref="QCK3:QCM3"/>
    <mergeCell ref="QCN3:QCP3"/>
    <mergeCell ref="QCQ3:QCS3"/>
    <mergeCell ref="QCT3:QCV3"/>
    <mergeCell ref="QBM3:QBO3"/>
    <mergeCell ref="QBP3:QBR3"/>
    <mergeCell ref="QBS3:QBU3"/>
    <mergeCell ref="QBV3:QBX3"/>
    <mergeCell ref="QBY3:QCA3"/>
    <mergeCell ref="QCB3:QCD3"/>
    <mergeCell ref="QAU3:QAW3"/>
    <mergeCell ref="QAX3:QAZ3"/>
    <mergeCell ref="QBA3:QBC3"/>
    <mergeCell ref="QBD3:QBF3"/>
    <mergeCell ref="QBG3:QBI3"/>
    <mergeCell ref="QBJ3:QBL3"/>
    <mergeCell ref="QAC3:QAE3"/>
    <mergeCell ref="QAF3:QAH3"/>
    <mergeCell ref="QAI3:QAK3"/>
    <mergeCell ref="QAL3:QAN3"/>
    <mergeCell ref="QAO3:QAQ3"/>
    <mergeCell ref="QAR3:QAT3"/>
    <mergeCell ref="PZK3:PZM3"/>
    <mergeCell ref="PZN3:PZP3"/>
    <mergeCell ref="PZQ3:PZS3"/>
    <mergeCell ref="PZT3:PZV3"/>
    <mergeCell ref="PZW3:PZY3"/>
    <mergeCell ref="PZZ3:QAB3"/>
    <mergeCell ref="PYS3:PYU3"/>
    <mergeCell ref="PYV3:PYX3"/>
    <mergeCell ref="PYY3:PZA3"/>
    <mergeCell ref="PZB3:PZD3"/>
    <mergeCell ref="PZE3:PZG3"/>
    <mergeCell ref="PZH3:PZJ3"/>
    <mergeCell ref="PYA3:PYC3"/>
    <mergeCell ref="PYD3:PYF3"/>
    <mergeCell ref="PYG3:PYI3"/>
    <mergeCell ref="PYJ3:PYL3"/>
    <mergeCell ref="PYM3:PYO3"/>
    <mergeCell ref="PYP3:PYR3"/>
    <mergeCell ref="PXI3:PXK3"/>
    <mergeCell ref="PXL3:PXN3"/>
    <mergeCell ref="PXO3:PXQ3"/>
    <mergeCell ref="PXR3:PXT3"/>
    <mergeCell ref="PXU3:PXW3"/>
    <mergeCell ref="PXX3:PXZ3"/>
    <mergeCell ref="PWQ3:PWS3"/>
    <mergeCell ref="PWT3:PWV3"/>
    <mergeCell ref="PWW3:PWY3"/>
    <mergeCell ref="PWZ3:PXB3"/>
    <mergeCell ref="PXC3:PXE3"/>
    <mergeCell ref="PXF3:PXH3"/>
    <mergeCell ref="PVY3:PWA3"/>
    <mergeCell ref="PWB3:PWD3"/>
    <mergeCell ref="PWE3:PWG3"/>
    <mergeCell ref="PWH3:PWJ3"/>
    <mergeCell ref="PWK3:PWM3"/>
    <mergeCell ref="PWN3:PWP3"/>
    <mergeCell ref="PVG3:PVI3"/>
    <mergeCell ref="PVJ3:PVL3"/>
    <mergeCell ref="PVM3:PVO3"/>
    <mergeCell ref="PVP3:PVR3"/>
    <mergeCell ref="PVS3:PVU3"/>
    <mergeCell ref="PVV3:PVX3"/>
    <mergeCell ref="PUO3:PUQ3"/>
    <mergeCell ref="PUR3:PUT3"/>
    <mergeCell ref="PUU3:PUW3"/>
    <mergeCell ref="PUX3:PUZ3"/>
    <mergeCell ref="PVA3:PVC3"/>
    <mergeCell ref="PVD3:PVF3"/>
    <mergeCell ref="PTW3:PTY3"/>
    <mergeCell ref="PTZ3:PUB3"/>
    <mergeCell ref="PUC3:PUE3"/>
    <mergeCell ref="PUF3:PUH3"/>
    <mergeCell ref="PUI3:PUK3"/>
    <mergeCell ref="PUL3:PUN3"/>
    <mergeCell ref="PTE3:PTG3"/>
    <mergeCell ref="PTH3:PTJ3"/>
    <mergeCell ref="PTK3:PTM3"/>
    <mergeCell ref="PTN3:PTP3"/>
    <mergeCell ref="PTQ3:PTS3"/>
    <mergeCell ref="PTT3:PTV3"/>
    <mergeCell ref="PSM3:PSO3"/>
    <mergeCell ref="PSP3:PSR3"/>
    <mergeCell ref="PSS3:PSU3"/>
    <mergeCell ref="PSV3:PSX3"/>
    <mergeCell ref="PSY3:PTA3"/>
    <mergeCell ref="PTB3:PTD3"/>
    <mergeCell ref="PRU3:PRW3"/>
    <mergeCell ref="PRX3:PRZ3"/>
    <mergeCell ref="PSA3:PSC3"/>
    <mergeCell ref="PSD3:PSF3"/>
    <mergeCell ref="PSG3:PSI3"/>
    <mergeCell ref="PSJ3:PSL3"/>
    <mergeCell ref="PRC3:PRE3"/>
    <mergeCell ref="PRF3:PRH3"/>
    <mergeCell ref="PRI3:PRK3"/>
    <mergeCell ref="PRL3:PRN3"/>
    <mergeCell ref="PRO3:PRQ3"/>
    <mergeCell ref="PRR3:PRT3"/>
    <mergeCell ref="PQK3:PQM3"/>
    <mergeCell ref="PQN3:PQP3"/>
    <mergeCell ref="PQQ3:PQS3"/>
    <mergeCell ref="PQT3:PQV3"/>
    <mergeCell ref="PQW3:PQY3"/>
    <mergeCell ref="PQZ3:PRB3"/>
    <mergeCell ref="PPS3:PPU3"/>
    <mergeCell ref="PPV3:PPX3"/>
    <mergeCell ref="PPY3:PQA3"/>
    <mergeCell ref="PQB3:PQD3"/>
    <mergeCell ref="PQE3:PQG3"/>
    <mergeCell ref="PQH3:PQJ3"/>
    <mergeCell ref="PPA3:PPC3"/>
    <mergeCell ref="PPD3:PPF3"/>
    <mergeCell ref="PPG3:PPI3"/>
    <mergeCell ref="PPJ3:PPL3"/>
    <mergeCell ref="PPM3:PPO3"/>
    <mergeCell ref="PPP3:PPR3"/>
    <mergeCell ref="POI3:POK3"/>
    <mergeCell ref="POL3:PON3"/>
    <mergeCell ref="POO3:POQ3"/>
    <mergeCell ref="POR3:POT3"/>
    <mergeCell ref="POU3:POW3"/>
    <mergeCell ref="POX3:POZ3"/>
    <mergeCell ref="PNQ3:PNS3"/>
    <mergeCell ref="PNT3:PNV3"/>
    <mergeCell ref="PNW3:PNY3"/>
    <mergeCell ref="PNZ3:POB3"/>
    <mergeCell ref="POC3:POE3"/>
    <mergeCell ref="POF3:POH3"/>
    <mergeCell ref="PMY3:PNA3"/>
    <mergeCell ref="PNB3:PND3"/>
    <mergeCell ref="PNE3:PNG3"/>
    <mergeCell ref="PNH3:PNJ3"/>
    <mergeCell ref="PNK3:PNM3"/>
    <mergeCell ref="PNN3:PNP3"/>
    <mergeCell ref="PMG3:PMI3"/>
    <mergeCell ref="PMJ3:PML3"/>
    <mergeCell ref="PMM3:PMO3"/>
    <mergeCell ref="PMP3:PMR3"/>
    <mergeCell ref="PMS3:PMU3"/>
    <mergeCell ref="PMV3:PMX3"/>
    <mergeCell ref="PLO3:PLQ3"/>
    <mergeCell ref="PLR3:PLT3"/>
    <mergeCell ref="PLU3:PLW3"/>
    <mergeCell ref="PLX3:PLZ3"/>
    <mergeCell ref="PMA3:PMC3"/>
    <mergeCell ref="PMD3:PMF3"/>
    <mergeCell ref="PKW3:PKY3"/>
    <mergeCell ref="PKZ3:PLB3"/>
    <mergeCell ref="PLC3:PLE3"/>
    <mergeCell ref="PLF3:PLH3"/>
    <mergeCell ref="PLI3:PLK3"/>
    <mergeCell ref="PLL3:PLN3"/>
    <mergeCell ref="PKE3:PKG3"/>
    <mergeCell ref="PKH3:PKJ3"/>
    <mergeCell ref="PKK3:PKM3"/>
    <mergeCell ref="PKN3:PKP3"/>
    <mergeCell ref="PKQ3:PKS3"/>
    <mergeCell ref="PKT3:PKV3"/>
    <mergeCell ref="PJM3:PJO3"/>
    <mergeCell ref="PJP3:PJR3"/>
    <mergeCell ref="PJS3:PJU3"/>
    <mergeCell ref="PJV3:PJX3"/>
    <mergeCell ref="PJY3:PKA3"/>
    <mergeCell ref="PKB3:PKD3"/>
    <mergeCell ref="PIU3:PIW3"/>
    <mergeCell ref="PIX3:PIZ3"/>
    <mergeCell ref="PJA3:PJC3"/>
    <mergeCell ref="PJD3:PJF3"/>
    <mergeCell ref="PJG3:PJI3"/>
    <mergeCell ref="PJJ3:PJL3"/>
    <mergeCell ref="PIC3:PIE3"/>
    <mergeCell ref="PIF3:PIH3"/>
    <mergeCell ref="PII3:PIK3"/>
    <mergeCell ref="PIL3:PIN3"/>
    <mergeCell ref="PIO3:PIQ3"/>
    <mergeCell ref="PIR3:PIT3"/>
    <mergeCell ref="PHK3:PHM3"/>
    <mergeCell ref="PHN3:PHP3"/>
    <mergeCell ref="PHQ3:PHS3"/>
    <mergeCell ref="PHT3:PHV3"/>
    <mergeCell ref="PHW3:PHY3"/>
    <mergeCell ref="PHZ3:PIB3"/>
    <mergeCell ref="PGS3:PGU3"/>
    <mergeCell ref="PGV3:PGX3"/>
    <mergeCell ref="PGY3:PHA3"/>
    <mergeCell ref="PHB3:PHD3"/>
    <mergeCell ref="PHE3:PHG3"/>
    <mergeCell ref="PHH3:PHJ3"/>
    <mergeCell ref="PGA3:PGC3"/>
    <mergeCell ref="PGD3:PGF3"/>
    <mergeCell ref="PGG3:PGI3"/>
    <mergeCell ref="PGJ3:PGL3"/>
    <mergeCell ref="PGM3:PGO3"/>
    <mergeCell ref="PGP3:PGR3"/>
    <mergeCell ref="PFI3:PFK3"/>
    <mergeCell ref="PFL3:PFN3"/>
    <mergeCell ref="PFO3:PFQ3"/>
    <mergeCell ref="PFR3:PFT3"/>
    <mergeCell ref="PFU3:PFW3"/>
    <mergeCell ref="PFX3:PFZ3"/>
    <mergeCell ref="PEQ3:PES3"/>
    <mergeCell ref="PET3:PEV3"/>
    <mergeCell ref="PEW3:PEY3"/>
    <mergeCell ref="PEZ3:PFB3"/>
    <mergeCell ref="PFC3:PFE3"/>
    <mergeCell ref="PFF3:PFH3"/>
    <mergeCell ref="PDY3:PEA3"/>
    <mergeCell ref="PEB3:PED3"/>
    <mergeCell ref="PEE3:PEG3"/>
    <mergeCell ref="PEH3:PEJ3"/>
    <mergeCell ref="PEK3:PEM3"/>
    <mergeCell ref="PEN3:PEP3"/>
    <mergeCell ref="PDG3:PDI3"/>
    <mergeCell ref="PDJ3:PDL3"/>
    <mergeCell ref="PDM3:PDO3"/>
    <mergeCell ref="PDP3:PDR3"/>
    <mergeCell ref="PDS3:PDU3"/>
    <mergeCell ref="PDV3:PDX3"/>
    <mergeCell ref="PCO3:PCQ3"/>
    <mergeCell ref="PCR3:PCT3"/>
    <mergeCell ref="PCU3:PCW3"/>
    <mergeCell ref="PCX3:PCZ3"/>
    <mergeCell ref="PDA3:PDC3"/>
    <mergeCell ref="PDD3:PDF3"/>
    <mergeCell ref="PBW3:PBY3"/>
    <mergeCell ref="PBZ3:PCB3"/>
    <mergeCell ref="PCC3:PCE3"/>
    <mergeCell ref="PCF3:PCH3"/>
    <mergeCell ref="PCI3:PCK3"/>
    <mergeCell ref="PCL3:PCN3"/>
    <mergeCell ref="PBE3:PBG3"/>
    <mergeCell ref="PBH3:PBJ3"/>
    <mergeCell ref="PBK3:PBM3"/>
    <mergeCell ref="PBN3:PBP3"/>
    <mergeCell ref="PBQ3:PBS3"/>
    <mergeCell ref="PBT3:PBV3"/>
    <mergeCell ref="PAM3:PAO3"/>
    <mergeCell ref="PAP3:PAR3"/>
    <mergeCell ref="PAS3:PAU3"/>
    <mergeCell ref="PAV3:PAX3"/>
    <mergeCell ref="PAY3:PBA3"/>
    <mergeCell ref="PBB3:PBD3"/>
    <mergeCell ref="OZU3:OZW3"/>
    <mergeCell ref="OZX3:OZZ3"/>
    <mergeCell ref="PAA3:PAC3"/>
    <mergeCell ref="PAD3:PAF3"/>
    <mergeCell ref="PAG3:PAI3"/>
    <mergeCell ref="PAJ3:PAL3"/>
    <mergeCell ref="OZC3:OZE3"/>
    <mergeCell ref="OZF3:OZH3"/>
    <mergeCell ref="OZI3:OZK3"/>
    <mergeCell ref="OZL3:OZN3"/>
    <mergeCell ref="OZO3:OZQ3"/>
    <mergeCell ref="OZR3:OZT3"/>
    <mergeCell ref="OYK3:OYM3"/>
    <mergeCell ref="OYN3:OYP3"/>
    <mergeCell ref="OYQ3:OYS3"/>
    <mergeCell ref="OYT3:OYV3"/>
    <mergeCell ref="OYW3:OYY3"/>
    <mergeCell ref="OYZ3:OZB3"/>
    <mergeCell ref="OXS3:OXU3"/>
    <mergeCell ref="OXV3:OXX3"/>
    <mergeCell ref="OXY3:OYA3"/>
    <mergeCell ref="OYB3:OYD3"/>
    <mergeCell ref="OYE3:OYG3"/>
    <mergeCell ref="OYH3:OYJ3"/>
    <mergeCell ref="OXA3:OXC3"/>
    <mergeCell ref="OXD3:OXF3"/>
    <mergeCell ref="OXG3:OXI3"/>
    <mergeCell ref="OXJ3:OXL3"/>
    <mergeCell ref="OXM3:OXO3"/>
    <mergeCell ref="OXP3:OXR3"/>
    <mergeCell ref="OWI3:OWK3"/>
    <mergeCell ref="OWL3:OWN3"/>
    <mergeCell ref="OWO3:OWQ3"/>
    <mergeCell ref="OWR3:OWT3"/>
    <mergeCell ref="OWU3:OWW3"/>
    <mergeCell ref="OWX3:OWZ3"/>
    <mergeCell ref="OVQ3:OVS3"/>
    <mergeCell ref="OVT3:OVV3"/>
    <mergeCell ref="OVW3:OVY3"/>
    <mergeCell ref="OVZ3:OWB3"/>
    <mergeCell ref="OWC3:OWE3"/>
    <mergeCell ref="OWF3:OWH3"/>
    <mergeCell ref="OUY3:OVA3"/>
    <mergeCell ref="OVB3:OVD3"/>
    <mergeCell ref="OVE3:OVG3"/>
    <mergeCell ref="OVH3:OVJ3"/>
    <mergeCell ref="OVK3:OVM3"/>
    <mergeCell ref="OVN3:OVP3"/>
    <mergeCell ref="OUG3:OUI3"/>
    <mergeCell ref="OUJ3:OUL3"/>
    <mergeCell ref="OUM3:OUO3"/>
    <mergeCell ref="OUP3:OUR3"/>
    <mergeCell ref="OUS3:OUU3"/>
    <mergeCell ref="OUV3:OUX3"/>
    <mergeCell ref="OTO3:OTQ3"/>
    <mergeCell ref="OTR3:OTT3"/>
    <mergeCell ref="OTU3:OTW3"/>
    <mergeCell ref="OTX3:OTZ3"/>
    <mergeCell ref="OUA3:OUC3"/>
    <mergeCell ref="OUD3:OUF3"/>
    <mergeCell ref="OSW3:OSY3"/>
    <mergeCell ref="OSZ3:OTB3"/>
    <mergeCell ref="OTC3:OTE3"/>
    <mergeCell ref="OTF3:OTH3"/>
    <mergeCell ref="OTI3:OTK3"/>
    <mergeCell ref="OTL3:OTN3"/>
    <mergeCell ref="OSE3:OSG3"/>
    <mergeCell ref="OSH3:OSJ3"/>
    <mergeCell ref="OSK3:OSM3"/>
    <mergeCell ref="OSN3:OSP3"/>
    <mergeCell ref="OSQ3:OSS3"/>
    <mergeCell ref="OST3:OSV3"/>
    <mergeCell ref="ORM3:ORO3"/>
    <mergeCell ref="ORP3:ORR3"/>
    <mergeCell ref="ORS3:ORU3"/>
    <mergeCell ref="ORV3:ORX3"/>
    <mergeCell ref="ORY3:OSA3"/>
    <mergeCell ref="OSB3:OSD3"/>
    <mergeCell ref="OQU3:OQW3"/>
    <mergeCell ref="OQX3:OQZ3"/>
    <mergeCell ref="ORA3:ORC3"/>
    <mergeCell ref="ORD3:ORF3"/>
    <mergeCell ref="ORG3:ORI3"/>
    <mergeCell ref="ORJ3:ORL3"/>
    <mergeCell ref="OQC3:OQE3"/>
    <mergeCell ref="OQF3:OQH3"/>
    <mergeCell ref="OQI3:OQK3"/>
    <mergeCell ref="OQL3:OQN3"/>
    <mergeCell ref="OQO3:OQQ3"/>
    <mergeCell ref="OQR3:OQT3"/>
    <mergeCell ref="OPK3:OPM3"/>
    <mergeCell ref="OPN3:OPP3"/>
    <mergeCell ref="OPQ3:OPS3"/>
    <mergeCell ref="OPT3:OPV3"/>
    <mergeCell ref="OPW3:OPY3"/>
    <mergeCell ref="OPZ3:OQB3"/>
    <mergeCell ref="OOS3:OOU3"/>
    <mergeCell ref="OOV3:OOX3"/>
    <mergeCell ref="OOY3:OPA3"/>
    <mergeCell ref="OPB3:OPD3"/>
    <mergeCell ref="OPE3:OPG3"/>
    <mergeCell ref="OPH3:OPJ3"/>
    <mergeCell ref="OOA3:OOC3"/>
    <mergeCell ref="OOD3:OOF3"/>
    <mergeCell ref="OOG3:OOI3"/>
    <mergeCell ref="OOJ3:OOL3"/>
    <mergeCell ref="OOM3:OOO3"/>
    <mergeCell ref="OOP3:OOR3"/>
    <mergeCell ref="ONI3:ONK3"/>
    <mergeCell ref="ONL3:ONN3"/>
    <mergeCell ref="ONO3:ONQ3"/>
    <mergeCell ref="ONR3:ONT3"/>
    <mergeCell ref="ONU3:ONW3"/>
    <mergeCell ref="ONX3:ONZ3"/>
    <mergeCell ref="OMQ3:OMS3"/>
    <mergeCell ref="OMT3:OMV3"/>
    <mergeCell ref="OMW3:OMY3"/>
    <mergeCell ref="OMZ3:ONB3"/>
    <mergeCell ref="ONC3:ONE3"/>
    <mergeCell ref="ONF3:ONH3"/>
    <mergeCell ref="OLY3:OMA3"/>
    <mergeCell ref="OMB3:OMD3"/>
    <mergeCell ref="OME3:OMG3"/>
    <mergeCell ref="OMH3:OMJ3"/>
    <mergeCell ref="OMK3:OMM3"/>
    <mergeCell ref="OMN3:OMP3"/>
    <mergeCell ref="OLG3:OLI3"/>
    <mergeCell ref="OLJ3:OLL3"/>
    <mergeCell ref="OLM3:OLO3"/>
    <mergeCell ref="OLP3:OLR3"/>
    <mergeCell ref="OLS3:OLU3"/>
    <mergeCell ref="OLV3:OLX3"/>
    <mergeCell ref="OKO3:OKQ3"/>
    <mergeCell ref="OKR3:OKT3"/>
    <mergeCell ref="OKU3:OKW3"/>
    <mergeCell ref="OKX3:OKZ3"/>
    <mergeCell ref="OLA3:OLC3"/>
    <mergeCell ref="OLD3:OLF3"/>
    <mergeCell ref="OJW3:OJY3"/>
    <mergeCell ref="OJZ3:OKB3"/>
    <mergeCell ref="OKC3:OKE3"/>
    <mergeCell ref="OKF3:OKH3"/>
    <mergeCell ref="OKI3:OKK3"/>
    <mergeCell ref="OKL3:OKN3"/>
    <mergeCell ref="OJE3:OJG3"/>
    <mergeCell ref="OJH3:OJJ3"/>
    <mergeCell ref="OJK3:OJM3"/>
    <mergeCell ref="OJN3:OJP3"/>
    <mergeCell ref="OJQ3:OJS3"/>
    <mergeCell ref="OJT3:OJV3"/>
    <mergeCell ref="OIM3:OIO3"/>
    <mergeCell ref="OIP3:OIR3"/>
    <mergeCell ref="OIS3:OIU3"/>
    <mergeCell ref="OIV3:OIX3"/>
    <mergeCell ref="OIY3:OJA3"/>
    <mergeCell ref="OJB3:OJD3"/>
    <mergeCell ref="OHU3:OHW3"/>
    <mergeCell ref="OHX3:OHZ3"/>
    <mergeCell ref="OIA3:OIC3"/>
    <mergeCell ref="OID3:OIF3"/>
    <mergeCell ref="OIG3:OII3"/>
    <mergeCell ref="OIJ3:OIL3"/>
    <mergeCell ref="OHC3:OHE3"/>
    <mergeCell ref="OHF3:OHH3"/>
    <mergeCell ref="OHI3:OHK3"/>
    <mergeCell ref="OHL3:OHN3"/>
    <mergeCell ref="OHO3:OHQ3"/>
    <mergeCell ref="OHR3:OHT3"/>
    <mergeCell ref="OGK3:OGM3"/>
    <mergeCell ref="OGN3:OGP3"/>
    <mergeCell ref="OGQ3:OGS3"/>
    <mergeCell ref="OGT3:OGV3"/>
    <mergeCell ref="OGW3:OGY3"/>
    <mergeCell ref="OGZ3:OHB3"/>
    <mergeCell ref="OFS3:OFU3"/>
    <mergeCell ref="OFV3:OFX3"/>
    <mergeCell ref="OFY3:OGA3"/>
    <mergeCell ref="OGB3:OGD3"/>
    <mergeCell ref="OGE3:OGG3"/>
    <mergeCell ref="OGH3:OGJ3"/>
    <mergeCell ref="OFA3:OFC3"/>
    <mergeCell ref="OFD3:OFF3"/>
    <mergeCell ref="OFG3:OFI3"/>
    <mergeCell ref="OFJ3:OFL3"/>
    <mergeCell ref="OFM3:OFO3"/>
    <mergeCell ref="OFP3:OFR3"/>
    <mergeCell ref="OEI3:OEK3"/>
    <mergeCell ref="OEL3:OEN3"/>
    <mergeCell ref="OEO3:OEQ3"/>
    <mergeCell ref="OER3:OET3"/>
    <mergeCell ref="OEU3:OEW3"/>
    <mergeCell ref="OEX3:OEZ3"/>
    <mergeCell ref="ODQ3:ODS3"/>
    <mergeCell ref="ODT3:ODV3"/>
    <mergeCell ref="ODW3:ODY3"/>
    <mergeCell ref="ODZ3:OEB3"/>
    <mergeCell ref="OEC3:OEE3"/>
    <mergeCell ref="OEF3:OEH3"/>
    <mergeCell ref="OCY3:ODA3"/>
    <mergeCell ref="ODB3:ODD3"/>
    <mergeCell ref="ODE3:ODG3"/>
    <mergeCell ref="ODH3:ODJ3"/>
    <mergeCell ref="ODK3:ODM3"/>
    <mergeCell ref="ODN3:ODP3"/>
    <mergeCell ref="OCG3:OCI3"/>
    <mergeCell ref="OCJ3:OCL3"/>
    <mergeCell ref="OCM3:OCO3"/>
    <mergeCell ref="OCP3:OCR3"/>
    <mergeCell ref="OCS3:OCU3"/>
    <mergeCell ref="OCV3:OCX3"/>
    <mergeCell ref="OBO3:OBQ3"/>
    <mergeCell ref="OBR3:OBT3"/>
    <mergeCell ref="OBU3:OBW3"/>
    <mergeCell ref="OBX3:OBZ3"/>
    <mergeCell ref="OCA3:OCC3"/>
    <mergeCell ref="OCD3:OCF3"/>
    <mergeCell ref="OAW3:OAY3"/>
    <mergeCell ref="OAZ3:OBB3"/>
    <mergeCell ref="OBC3:OBE3"/>
    <mergeCell ref="OBF3:OBH3"/>
    <mergeCell ref="OBI3:OBK3"/>
    <mergeCell ref="OBL3:OBN3"/>
    <mergeCell ref="OAE3:OAG3"/>
    <mergeCell ref="OAH3:OAJ3"/>
    <mergeCell ref="OAK3:OAM3"/>
    <mergeCell ref="OAN3:OAP3"/>
    <mergeCell ref="OAQ3:OAS3"/>
    <mergeCell ref="OAT3:OAV3"/>
    <mergeCell ref="NZM3:NZO3"/>
    <mergeCell ref="NZP3:NZR3"/>
    <mergeCell ref="NZS3:NZU3"/>
    <mergeCell ref="NZV3:NZX3"/>
    <mergeCell ref="NZY3:OAA3"/>
    <mergeCell ref="OAB3:OAD3"/>
    <mergeCell ref="NYU3:NYW3"/>
    <mergeCell ref="NYX3:NYZ3"/>
    <mergeCell ref="NZA3:NZC3"/>
    <mergeCell ref="NZD3:NZF3"/>
    <mergeCell ref="NZG3:NZI3"/>
    <mergeCell ref="NZJ3:NZL3"/>
    <mergeCell ref="NYC3:NYE3"/>
    <mergeCell ref="NYF3:NYH3"/>
    <mergeCell ref="NYI3:NYK3"/>
    <mergeCell ref="NYL3:NYN3"/>
    <mergeCell ref="NYO3:NYQ3"/>
    <mergeCell ref="NYR3:NYT3"/>
    <mergeCell ref="NXK3:NXM3"/>
    <mergeCell ref="NXN3:NXP3"/>
    <mergeCell ref="NXQ3:NXS3"/>
    <mergeCell ref="NXT3:NXV3"/>
    <mergeCell ref="NXW3:NXY3"/>
    <mergeCell ref="NXZ3:NYB3"/>
    <mergeCell ref="NWS3:NWU3"/>
    <mergeCell ref="NWV3:NWX3"/>
    <mergeCell ref="NWY3:NXA3"/>
    <mergeCell ref="NXB3:NXD3"/>
    <mergeCell ref="NXE3:NXG3"/>
    <mergeCell ref="NXH3:NXJ3"/>
    <mergeCell ref="NWA3:NWC3"/>
    <mergeCell ref="NWD3:NWF3"/>
    <mergeCell ref="NWG3:NWI3"/>
    <mergeCell ref="NWJ3:NWL3"/>
    <mergeCell ref="NWM3:NWO3"/>
    <mergeCell ref="NWP3:NWR3"/>
    <mergeCell ref="NVI3:NVK3"/>
    <mergeCell ref="NVL3:NVN3"/>
    <mergeCell ref="NVO3:NVQ3"/>
    <mergeCell ref="NVR3:NVT3"/>
    <mergeCell ref="NVU3:NVW3"/>
    <mergeCell ref="NVX3:NVZ3"/>
    <mergeCell ref="NUQ3:NUS3"/>
    <mergeCell ref="NUT3:NUV3"/>
    <mergeCell ref="NUW3:NUY3"/>
    <mergeCell ref="NUZ3:NVB3"/>
    <mergeCell ref="NVC3:NVE3"/>
    <mergeCell ref="NVF3:NVH3"/>
    <mergeCell ref="NTY3:NUA3"/>
    <mergeCell ref="NUB3:NUD3"/>
    <mergeCell ref="NUE3:NUG3"/>
    <mergeCell ref="NUH3:NUJ3"/>
    <mergeCell ref="NUK3:NUM3"/>
    <mergeCell ref="NUN3:NUP3"/>
    <mergeCell ref="NTG3:NTI3"/>
    <mergeCell ref="NTJ3:NTL3"/>
    <mergeCell ref="NTM3:NTO3"/>
    <mergeCell ref="NTP3:NTR3"/>
    <mergeCell ref="NTS3:NTU3"/>
    <mergeCell ref="NTV3:NTX3"/>
    <mergeCell ref="NSO3:NSQ3"/>
    <mergeCell ref="NSR3:NST3"/>
    <mergeCell ref="NSU3:NSW3"/>
    <mergeCell ref="NSX3:NSZ3"/>
    <mergeCell ref="NTA3:NTC3"/>
    <mergeCell ref="NTD3:NTF3"/>
    <mergeCell ref="NRW3:NRY3"/>
    <mergeCell ref="NRZ3:NSB3"/>
    <mergeCell ref="NSC3:NSE3"/>
    <mergeCell ref="NSF3:NSH3"/>
    <mergeCell ref="NSI3:NSK3"/>
    <mergeCell ref="NSL3:NSN3"/>
    <mergeCell ref="NRE3:NRG3"/>
    <mergeCell ref="NRH3:NRJ3"/>
    <mergeCell ref="NRK3:NRM3"/>
    <mergeCell ref="NRN3:NRP3"/>
    <mergeCell ref="NRQ3:NRS3"/>
    <mergeCell ref="NRT3:NRV3"/>
    <mergeCell ref="NQM3:NQO3"/>
    <mergeCell ref="NQP3:NQR3"/>
    <mergeCell ref="NQS3:NQU3"/>
    <mergeCell ref="NQV3:NQX3"/>
    <mergeCell ref="NQY3:NRA3"/>
    <mergeCell ref="NRB3:NRD3"/>
    <mergeCell ref="NPU3:NPW3"/>
    <mergeCell ref="NPX3:NPZ3"/>
    <mergeCell ref="NQA3:NQC3"/>
    <mergeCell ref="NQD3:NQF3"/>
    <mergeCell ref="NQG3:NQI3"/>
    <mergeCell ref="NQJ3:NQL3"/>
    <mergeCell ref="NPC3:NPE3"/>
    <mergeCell ref="NPF3:NPH3"/>
    <mergeCell ref="NPI3:NPK3"/>
    <mergeCell ref="NPL3:NPN3"/>
    <mergeCell ref="NPO3:NPQ3"/>
    <mergeCell ref="NPR3:NPT3"/>
    <mergeCell ref="NOK3:NOM3"/>
    <mergeCell ref="NON3:NOP3"/>
    <mergeCell ref="NOQ3:NOS3"/>
    <mergeCell ref="NOT3:NOV3"/>
    <mergeCell ref="NOW3:NOY3"/>
    <mergeCell ref="NOZ3:NPB3"/>
    <mergeCell ref="NNS3:NNU3"/>
    <mergeCell ref="NNV3:NNX3"/>
    <mergeCell ref="NNY3:NOA3"/>
    <mergeCell ref="NOB3:NOD3"/>
    <mergeCell ref="NOE3:NOG3"/>
    <mergeCell ref="NOH3:NOJ3"/>
    <mergeCell ref="NNA3:NNC3"/>
    <mergeCell ref="NND3:NNF3"/>
    <mergeCell ref="NNG3:NNI3"/>
    <mergeCell ref="NNJ3:NNL3"/>
    <mergeCell ref="NNM3:NNO3"/>
    <mergeCell ref="NNP3:NNR3"/>
    <mergeCell ref="NMI3:NMK3"/>
    <mergeCell ref="NML3:NMN3"/>
    <mergeCell ref="NMO3:NMQ3"/>
    <mergeCell ref="NMR3:NMT3"/>
    <mergeCell ref="NMU3:NMW3"/>
    <mergeCell ref="NMX3:NMZ3"/>
    <mergeCell ref="NLQ3:NLS3"/>
    <mergeCell ref="NLT3:NLV3"/>
    <mergeCell ref="NLW3:NLY3"/>
    <mergeCell ref="NLZ3:NMB3"/>
    <mergeCell ref="NMC3:NME3"/>
    <mergeCell ref="NMF3:NMH3"/>
    <mergeCell ref="NKY3:NLA3"/>
    <mergeCell ref="NLB3:NLD3"/>
    <mergeCell ref="NLE3:NLG3"/>
    <mergeCell ref="NLH3:NLJ3"/>
    <mergeCell ref="NLK3:NLM3"/>
    <mergeCell ref="NLN3:NLP3"/>
    <mergeCell ref="NKG3:NKI3"/>
    <mergeCell ref="NKJ3:NKL3"/>
    <mergeCell ref="NKM3:NKO3"/>
    <mergeCell ref="NKP3:NKR3"/>
    <mergeCell ref="NKS3:NKU3"/>
    <mergeCell ref="NKV3:NKX3"/>
    <mergeCell ref="NJO3:NJQ3"/>
    <mergeCell ref="NJR3:NJT3"/>
    <mergeCell ref="NJU3:NJW3"/>
    <mergeCell ref="NJX3:NJZ3"/>
    <mergeCell ref="NKA3:NKC3"/>
    <mergeCell ref="NKD3:NKF3"/>
    <mergeCell ref="NIW3:NIY3"/>
    <mergeCell ref="NIZ3:NJB3"/>
    <mergeCell ref="NJC3:NJE3"/>
    <mergeCell ref="NJF3:NJH3"/>
    <mergeCell ref="NJI3:NJK3"/>
    <mergeCell ref="NJL3:NJN3"/>
    <mergeCell ref="NIE3:NIG3"/>
    <mergeCell ref="NIH3:NIJ3"/>
    <mergeCell ref="NIK3:NIM3"/>
    <mergeCell ref="NIN3:NIP3"/>
    <mergeCell ref="NIQ3:NIS3"/>
    <mergeCell ref="NIT3:NIV3"/>
    <mergeCell ref="NHM3:NHO3"/>
    <mergeCell ref="NHP3:NHR3"/>
    <mergeCell ref="NHS3:NHU3"/>
    <mergeCell ref="NHV3:NHX3"/>
    <mergeCell ref="NHY3:NIA3"/>
    <mergeCell ref="NIB3:NID3"/>
    <mergeCell ref="NGU3:NGW3"/>
    <mergeCell ref="NGX3:NGZ3"/>
    <mergeCell ref="NHA3:NHC3"/>
    <mergeCell ref="NHD3:NHF3"/>
    <mergeCell ref="NHG3:NHI3"/>
    <mergeCell ref="NHJ3:NHL3"/>
    <mergeCell ref="NGC3:NGE3"/>
    <mergeCell ref="NGF3:NGH3"/>
    <mergeCell ref="NGI3:NGK3"/>
    <mergeCell ref="NGL3:NGN3"/>
    <mergeCell ref="NGO3:NGQ3"/>
    <mergeCell ref="NGR3:NGT3"/>
    <mergeCell ref="NFK3:NFM3"/>
    <mergeCell ref="NFN3:NFP3"/>
    <mergeCell ref="NFQ3:NFS3"/>
    <mergeCell ref="NFT3:NFV3"/>
    <mergeCell ref="NFW3:NFY3"/>
    <mergeCell ref="NFZ3:NGB3"/>
    <mergeCell ref="NES3:NEU3"/>
    <mergeCell ref="NEV3:NEX3"/>
    <mergeCell ref="NEY3:NFA3"/>
    <mergeCell ref="NFB3:NFD3"/>
    <mergeCell ref="NFE3:NFG3"/>
    <mergeCell ref="NFH3:NFJ3"/>
    <mergeCell ref="NEA3:NEC3"/>
    <mergeCell ref="NED3:NEF3"/>
    <mergeCell ref="NEG3:NEI3"/>
    <mergeCell ref="NEJ3:NEL3"/>
    <mergeCell ref="NEM3:NEO3"/>
    <mergeCell ref="NEP3:NER3"/>
    <mergeCell ref="NDI3:NDK3"/>
    <mergeCell ref="NDL3:NDN3"/>
    <mergeCell ref="NDO3:NDQ3"/>
    <mergeCell ref="NDR3:NDT3"/>
    <mergeCell ref="NDU3:NDW3"/>
    <mergeCell ref="NDX3:NDZ3"/>
    <mergeCell ref="NCQ3:NCS3"/>
    <mergeCell ref="NCT3:NCV3"/>
    <mergeCell ref="NCW3:NCY3"/>
    <mergeCell ref="NCZ3:NDB3"/>
    <mergeCell ref="NDC3:NDE3"/>
    <mergeCell ref="NDF3:NDH3"/>
    <mergeCell ref="NBY3:NCA3"/>
    <mergeCell ref="NCB3:NCD3"/>
    <mergeCell ref="NCE3:NCG3"/>
    <mergeCell ref="NCH3:NCJ3"/>
    <mergeCell ref="NCK3:NCM3"/>
    <mergeCell ref="NCN3:NCP3"/>
    <mergeCell ref="NBG3:NBI3"/>
    <mergeCell ref="NBJ3:NBL3"/>
    <mergeCell ref="NBM3:NBO3"/>
    <mergeCell ref="NBP3:NBR3"/>
    <mergeCell ref="NBS3:NBU3"/>
    <mergeCell ref="NBV3:NBX3"/>
    <mergeCell ref="NAO3:NAQ3"/>
    <mergeCell ref="NAR3:NAT3"/>
    <mergeCell ref="NAU3:NAW3"/>
    <mergeCell ref="NAX3:NAZ3"/>
    <mergeCell ref="NBA3:NBC3"/>
    <mergeCell ref="NBD3:NBF3"/>
    <mergeCell ref="MZW3:MZY3"/>
    <mergeCell ref="MZZ3:NAB3"/>
    <mergeCell ref="NAC3:NAE3"/>
    <mergeCell ref="NAF3:NAH3"/>
    <mergeCell ref="NAI3:NAK3"/>
    <mergeCell ref="NAL3:NAN3"/>
    <mergeCell ref="MZE3:MZG3"/>
    <mergeCell ref="MZH3:MZJ3"/>
    <mergeCell ref="MZK3:MZM3"/>
    <mergeCell ref="MZN3:MZP3"/>
    <mergeCell ref="MZQ3:MZS3"/>
    <mergeCell ref="MZT3:MZV3"/>
    <mergeCell ref="MYM3:MYO3"/>
    <mergeCell ref="MYP3:MYR3"/>
    <mergeCell ref="MYS3:MYU3"/>
    <mergeCell ref="MYV3:MYX3"/>
    <mergeCell ref="MYY3:MZA3"/>
    <mergeCell ref="MZB3:MZD3"/>
    <mergeCell ref="MXU3:MXW3"/>
    <mergeCell ref="MXX3:MXZ3"/>
    <mergeCell ref="MYA3:MYC3"/>
    <mergeCell ref="MYD3:MYF3"/>
    <mergeCell ref="MYG3:MYI3"/>
    <mergeCell ref="MYJ3:MYL3"/>
    <mergeCell ref="MXC3:MXE3"/>
    <mergeCell ref="MXF3:MXH3"/>
    <mergeCell ref="MXI3:MXK3"/>
    <mergeCell ref="MXL3:MXN3"/>
    <mergeCell ref="MXO3:MXQ3"/>
    <mergeCell ref="MXR3:MXT3"/>
    <mergeCell ref="MWK3:MWM3"/>
    <mergeCell ref="MWN3:MWP3"/>
    <mergeCell ref="MWQ3:MWS3"/>
    <mergeCell ref="MWT3:MWV3"/>
    <mergeCell ref="MWW3:MWY3"/>
    <mergeCell ref="MWZ3:MXB3"/>
    <mergeCell ref="MVS3:MVU3"/>
    <mergeCell ref="MVV3:MVX3"/>
    <mergeCell ref="MVY3:MWA3"/>
    <mergeCell ref="MWB3:MWD3"/>
    <mergeCell ref="MWE3:MWG3"/>
    <mergeCell ref="MWH3:MWJ3"/>
    <mergeCell ref="MVA3:MVC3"/>
    <mergeCell ref="MVD3:MVF3"/>
    <mergeCell ref="MVG3:MVI3"/>
    <mergeCell ref="MVJ3:MVL3"/>
    <mergeCell ref="MVM3:MVO3"/>
    <mergeCell ref="MVP3:MVR3"/>
    <mergeCell ref="MUI3:MUK3"/>
    <mergeCell ref="MUL3:MUN3"/>
    <mergeCell ref="MUO3:MUQ3"/>
    <mergeCell ref="MUR3:MUT3"/>
    <mergeCell ref="MUU3:MUW3"/>
    <mergeCell ref="MUX3:MUZ3"/>
    <mergeCell ref="MTQ3:MTS3"/>
    <mergeCell ref="MTT3:MTV3"/>
    <mergeCell ref="MTW3:MTY3"/>
    <mergeCell ref="MTZ3:MUB3"/>
    <mergeCell ref="MUC3:MUE3"/>
    <mergeCell ref="MUF3:MUH3"/>
    <mergeCell ref="MSY3:MTA3"/>
    <mergeCell ref="MTB3:MTD3"/>
    <mergeCell ref="MTE3:MTG3"/>
    <mergeCell ref="MTH3:MTJ3"/>
    <mergeCell ref="MTK3:MTM3"/>
    <mergeCell ref="MTN3:MTP3"/>
    <mergeCell ref="MSG3:MSI3"/>
    <mergeCell ref="MSJ3:MSL3"/>
    <mergeCell ref="MSM3:MSO3"/>
    <mergeCell ref="MSP3:MSR3"/>
    <mergeCell ref="MSS3:MSU3"/>
    <mergeCell ref="MSV3:MSX3"/>
    <mergeCell ref="MRO3:MRQ3"/>
    <mergeCell ref="MRR3:MRT3"/>
    <mergeCell ref="MRU3:MRW3"/>
    <mergeCell ref="MRX3:MRZ3"/>
    <mergeCell ref="MSA3:MSC3"/>
    <mergeCell ref="MSD3:MSF3"/>
    <mergeCell ref="MQW3:MQY3"/>
    <mergeCell ref="MQZ3:MRB3"/>
    <mergeCell ref="MRC3:MRE3"/>
    <mergeCell ref="MRF3:MRH3"/>
    <mergeCell ref="MRI3:MRK3"/>
    <mergeCell ref="MRL3:MRN3"/>
    <mergeCell ref="MQE3:MQG3"/>
    <mergeCell ref="MQH3:MQJ3"/>
    <mergeCell ref="MQK3:MQM3"/>
    <mergeCell ref="MQN3:MQP3"/>
    <mergeCell ref="MQQ3:MQS3"/>
    <mergeCell ref="MQT3:MQV3"/>
    <mergeCell ref="MPM3:MPO3"/>
    <mergeCell ref="MPP3:MPR3"/>
    <mergeCell ref="MPS3:MPU3"/>
    <mergeCell ref="MPV3:MPX3"/>
    <mergeCell ref="MPY3:MQA3"/>
    <mergeCell ref="MQB3:MQD3"/>
    <mergeCell ref="MOU3:MOW3"/>
    <mergeCell ref="MOX3:MOZ3"/>
    <mergeCell ref="MPA3:MPC3"/>
    <mergeCell ref="MPD3:MPF3"/>
    <mergeCell ref="MPG3:MPI3"/>
    <mergeCell ref="MPJ3:MPL3"/>
    <mergeCell ref="MOC3:MOE3"/>
    <mergeCell ref="MOF3:MOH3"/>
    <mergeCell ref="MOI3:MOK3"/>
    <mergeCell ref="MOL3:MON3"/>
    <mergeCell ref="MOO3:MOQ3"/>
    <mergeCell ref="MOR3:MOT3"/>
    <mergeCell ref="MNK3:MNM3"/>
    <mergeCell ref="MNN3:MNP3"/>
    <mergeCell ref="MNQ3:MNS3"/>
    <mergeCell ref="MNT3:MNV3"/>
    <mergeCell ref="MNW3:MNY3"/>
    <mergeCell ref="MNZ3:MOB3"/>
    <mergeCell ref="MMS3:MMU3"/>
    <mergeCell ref="MMV3:MMX3"/>
    <mergeCell ref="MMY3:MNA3"/>
    <mergeCell ref="MNB3:MND3"/>
    <mergeCell ref="MNE3:MNG3"/>
    <mergeCell ref="MNH3:MNJ3"/>
    <mergeCell ref="MMA3:MMC3"/>
    <mergeCell ref="MMD3:MMF3"/>
    <mergeCell ref="MMG3:MMI3"/>
    <mergeCell ref="MMJ3:MML3"/>
    <mergeCell ref="MMM3:MMO3"/>
    <mergeCell ref="MMP3:MMR3"/>
    <mergeCell ref="MLI3:MLK3"/>
    <mergeCell ref="MLL3:MLN3"/>
    <mergeCell ref="MLO3:MLQ3"/>
    <mergeCell ref="MLR3:MLT3"/>
    <mergeCell ref="MLU3:MLW3"/>
    <mergeCell ref="MLX3:MLZ3"/>
    <mergeCell ref="MKQ3:MKS3"/>
    <mergeCell ref="MKT3:MKV3"/>
    <mergeCell ref="MKW3:MKY3"/>
    <mergeCell ref="MKZ3:MLB3"/>
    <mergeCell ref="MLC3:MLE3"/>
    <mergeCell ref="MLF3:MLH3"/>
    <mergeCell ref="MJY3:MKA3"/>
    <mergeCell ref="MKB3:MKD3"/>
    <mergeCell ref="MKE3:MKG3"/>
    <mergeCell ref="MKH3:MKJ3"/>
    <mergeCell ref="MKK3:MKM3"/>
    <mergeCell ref="MKN3:MKP3"/>
    <mergeCell ref="MJG3:MJI3"/>
    <mergeCell ref="MJJ3:MJL3"/>
    <mergeCell ref="MJM3:MJO3"/>
    <mergeCell ref="MJP3:MJR3"/>
    <mergeCell ref="MJS3:MJU3"/>
    <mergeCell ref="MJV3:MJX3"/>
    <mergeCell ref="MIO3:MIQ3"/>
    <mergeCell ref="MIR3:MIT3"/>
    <mergeCell ref="MIU3:MIW3"/>
    <mergeCell ref="MIX3:MIZ3"/>
    <mergeCell ref="MJA3:MJC3"/>
    <mergeCell ref="MJD3:MJF3"/>
    <mergeCell ref="MHW3:MHY3"/>
    <mergeCell ref="MHZ3:MIB3"/>
    <mergeCell ref="MIC3:MIE3"/>
    <mergeCell ref="MIF3:MIH3"/>
    <mergeCell ref="MII3:MIK3"/>
    <mergeCell ref="MIL3:MIN3"/>
    <mergeCell ref="MHE3:MHG3"/>
    <mergeCell ref="MHH3:MHJ3"/>
    <mergeCell ref="MHK3:MHM3"/>
    <mergeCell ref="MHN3:MHP3"/>
    <mergeCell ref="MHQ3:MHS3"/>
    <mergeCell ref="MHT3:MHV3"/>
    <mergeCell ref="MGM3:MGO3"/>
    <mergeCell ref="MGP3:MGR3"/>
    <mergeCell ref="MGS3:MGU3"/>
    <mergeCell ref="MGV3:MGX3"/>
    <mergeCell ref="MGY3:MHA3"/>
    <mergeCell ref="MHB3:MHD3"/>
    <mergeCell ref="MFU3:MFW3"/>
    <mergeCell ref="MFX3:MFZ3"/>
    <mergeCell ref="MGA3:MGC3"/>
    <mergeCell ref="MGD3:MGF3"/>
    <mergeCell ref="MGG3:MGI3"/>
    <mergeCell ref="MGJ3:MGL3"/>
    <mergeCell ref="MFC3:MFE3"/>
    <mergeCell ref="MFF3:MFH3"/>
    <mergeCell ref="MFI3:MFK3"/>
    <mergeCell ref="MFL3:MFN3"/>
    <mergeCell ref="MFO3:MFQ3"/>
    <mergeCell ref="MFR3:MFT3"/>
    <mergeCell ref="MEK3:MEM3"/>
    <mergeCell ref="MEN3:MEP3"/>
    <mergeCell ref="MEQ3:MES3"/>
    <mergeCell ref="MET3:MEV3"/>
    <mergeCell ref="MEW3:MEY3"/>
    <mergeCell ref="MEZ3:MFB3"/>
    <mergeCell ref="MDS3:MDU3"/>
    <mergeCell ref="MDV3:MDX3"/>
    <mergeCell ref="MDY3:MEA3"/>
    <mergeCell ref="MEB3:MED3"/>
    <mergeCell ref="MEE3:MEG3"/>
    <mergeCell ref="MEH3:MEJ3"/>
    <mergeCell ref="MDA3:MDC3"/>
    <mergeCell ref="MDD3:MDF3"/>
    <mergeCell ref="MDG3:MDI3"/>
    <mergeCell ref="MDJ3:MDL3"/>
    <mergeCell ref="MDM3:MDO3"/>
    <mergeCell ref="MDP3:MDR3"/>
    <mergeCell ref="MCI3:MCK3"/>
    <mergeCell ref="MCL3:MCN3"/>
    <mergeCell ref="MCO3:MCQ3"/>
    <mergeCell ref="MCR3:MCT3"/>
    <mergeCell ref="MCU3:MCW3"/>
    <mergeCell ref="MCX3:MCZ3"/>
    <mergeCell ref="MBQ3:MBS3"/>
    <mergeCell ref="MBT3:MBV3"/>
    <mergeCell ref="MBW3:MBY3"/>
    <mergeCell ref="MBZ3:MCB3"/>
    <mergeCell ref="MCC3:MCE3"/>
    <mergeCell ref="MCF3:MCH3"/>
    <mergeCell ref="MAY3:MBA3"/>
    <mergeCell ref="MBB3:MBD3"/>
    <mergeCell ref="MBE3:MBG3"/>
    <mergeCell ref="MBH3:MBJ3"/>
    <mergeCell ref="MBK3:MBM3"/>
    <mergeCell ref="MBN3:MBP3"/>
    <mergeCell ref="MAG3:MAI3"/>
    <mergeCell ref="MAJ3:MAL3"/>
    <mergeCell ref="MAM3:MAO3"/>
    <mergeCell ref="MAP3:MAR3"/>
    <mergeCell ref="MAS3:MAU3"/>
    <mergeCell ref="MAV3:MAX3"/>
    <mergeCell ref="LZO3:LZQ3"/>
    <mergeCell ref="LZR3:LZT3"/>
    <mergeCell ref="LZU3:LZW3"/>
    <mergeCell ref="LZX3:LZZ3"/>
    <mergeCell ref="MAA3:MAC3"/>
    <mergeCell ref="MAD3:MAF3"/>
    <mergeCell ref="LYW3:LYY3"/>
    <mergeCell ref="LYZ3:LZB3"/>
    <mergeCell ref="LZC3:LZE3"/>
    <mergeCell ref="LZF3:LZH3"/>
    <mergeCell ref="LZI3:LZK3"/>
    <mergeCell ref="LZL3:LZN3"/>
    <mergeCell ref="LYE3:LYG3"/>
    <mergeCell ref="LYH3:LYJ3"/>
    <mergeCell ref="LYK3:LYM3"/>
    <mergeCell ref="LYN3:LYP3"/>
    <mergeCell ref="LYQ3:LYS3"/>
    <mergeCell ref="LYT3:LYV3"/>
    <mergeCell ref="LXM3:LXO3"/>
    <mergeCell ref="LXP3:LXR3"/>
    <mergeCell ref="LXS3:LXU3"/>
    <mergeCell ref="LXV3:LXX3"/>
    <mergeCell ref="LXY3:LYA3"/>
    <mergeCell ref="LYB3:LYD3"/>
    <mergeCell ref="LWU3:LWW3"/>
    <mergeCell ref="LWX3:LWZ3"/>
    <mergeCell ref="LXA3:LXC3"/>
    <mergeCell ref="LXD3:LXF3"/>
    <mergeCell ref="LXG3:LXI3"/>
    <mergeCell ref="LXJ3:LXL3"/>
    <mergeCell ref="LWC3:LWE3"/>
    <mergeCell ref="LWF3:LWH3"/>
    <mergeCell ref="LWI3:LWK3"/>
    <mergeCell ref="LWL3:LWN3"/>
    <mergeCell ref="LWO3:LWQ3"/>
    <mergeCell ref="LWR3:LWT3"/>
    <mergeCell ref="LVK3:LVM3"/>
    <mergeCell ref="LVN3:LVP3"/>
    <mergeCell ref="LVQ3:LVS3"/>
    <mergeCell ref="LVT3:LVV3"/>
    <mergeCell ref="LVW3:LVY3"/>
    <mergeCell ref="LVZ3:LWB3"/>
    <mergeCell ref="LUS3:LUU3"/>
    <mergeCell ref="LUV3:LUX3"/>
    <mergeCell ref="LUY3:LVA3"/>
    <mergeCell ref="LVB3:LVD3"/>
    <mergeCell ref="LVE3:LVG3"/>
    <mergeCell ref="LVH3:LVJ3"/>
    <mergeCell ref="LUA3:LUC3"/>
    <mergeCell ref="LUD3:LUF3"/>
    <mergeCell ref="LUG3:LUI3"/>
    <mergeCell ref="LUJ3:LUL3"/>
    <mergeCell ref="LUM3:LUO3"/>
    <mergeCell ref="LUP3:LUR3"/>
    <mergeCell ref="LTI3:LTK3"/>
    <mergeCell ref="LTL3:LTN3"/>
    <mergeCell ref="LTO3:LTQ3"/>
    <mergeCell ref="LTR3:LTT3"/>
    <mergeCell ref="LTU3:LTW3"/>
    <mergeCell ref="LTX3:LTZ3"/>
    <mergeCell ref="LSQ3:LSS3"/>
    <mergeCell ref="LST3:LSV3"/>
    <mergeCell ref="LSW3:LSY3"/>
    <mergeCell ref="LSZ3:LTB3"/>
    <mergeCell ref="LTC3:LTE3"/>
    <mergeCell ref="LTF3:LTH3"/>
    <mergeCell ref="LRY3:LSA3"/>
    <mergeCell ref="LSB3:LSD3"/>
    <mergeCell ref="LSE3:LSG3"/>
    <mergeCell ref="LSH3:LSJ3"/>
    <mergeCell ref="LSK3:LSM3"/>
    <mergeCell ref="LSN3:LSP3"/>
    <mergeCell ref="LRG3:LRI3"/>
    <mergeCell ref="LRJ3:LRL3"/>
    <mergeCell ref="LRM3:LRO3"/>
    <mergeCell ref="LRP3:LRR3"/>
    <mergeCell ref="LRS3:LRU3"/>
    <mergeCell ref="LRV3:LRX3"/>
    <mergeCell ref="LQO3:LQQ3"/>
    <mergeCell ref="LQR3:LQT3"/>
    <mergeCell ref="LQU3:LQW3"/>
    <mergeCell ref="LQX3:LQZ3"/>
    <mergeCell ref="LRA3:LRC3"/>
    <mergeCell ref="LRD3:LRF3"/>
    <mergeCell ref="LPW3:LPY3"/>
    <mergeCell ref="LPZ3:LQB3"/>
    <mergeCell ref="LQC3:LQE3"/>
    <mergeCell ref="LQF3:LQH3"/>
    <mergeCell ref="LQI3:LQK3"/>
    <mergeCell ref="LQL3:LQN3"/>
    <mergeCell ref="LPE3:LPG3"/>
    <mergeCell ref="LPH3:LPJ3"/>
    <mergeCell ref="LPK3:LPM3"/>
    <mergeCell ref="LPN3:LPP3"/>
    <mergeCell ref="LPQ3:LPS3"/>
    <mergeCell ref="LPT3:LPV3"/>
    <mergeCell ref="LOM3:LOO3"/>
    <mergeCell ref="LOP3:LOR3"/>
    <mergeCell ref="LOS3:LOU3"/>
    <mergeCell ref="LOV3:LOX3"/>
    <mergeCell ref="LOY3:LPA3"/>
    <mergeCell ref="LPB3:LPD3"/>
    <mergeCell ref="LNU3:LNW3"/>
    <mergeCell ref="LNX3:LNZ3"/>
    <mergeCell ref="LOA3:LOC3"/>
    <mergeCell ref="LOD3:LOF3"/>
    <mergeCell ref="LOG3:LOI3"/>
    <mergeCell ref="LOJ3:LOL3"/>
    <mergeCell ref="LNC3:LNE3"/>
    <mergeCell ref="LNF3:LNH3"/>
    <mergeCell ref="LNI3:LNK3"/>
    <mergeCell ref="LNL3:LNN3"/>
    <mergeCell ref="LNO3:LNQ3"/>
    <mergeCell ref="LNR3:LNT3"/>
    <mergeCell ref="LMK3:LMM3"/>
    <mergeCell ref="LMN3:LMP3"/>
    <mergeCell ref="LMQ3:LMS3"/>
    <mergeCell ref="LMT3:LMV3"/>
    <mergeCell ref="LMW3:LMY3"/>
    <mergeCell ref="LMZ3:LNB3"/>
    <mergeCell ref="LLS3:LLU3"/>
    <mergeCell ref="LLV3:LLX3"/>
    <mergeCell ref="LLY3:LMA3"/>
    <mergeCell ref="LMB3:LMD3"/>
    <mergeCell ref="LME3:LMG3"/>
    <mergeCell ref="LMH3:LMJ3"/>
    <mergeCell ref="LLA3:LLC3"/>
    <mergeCell ref="LLD3:LLF3"/>
    <mergeCell ref="LLG3:LLI3"/>
    <mergeCell ref="LLJ3:LLL3"/>
    <mergeCell ref="LLM3:LLO3"/>
    <mergeCell ref="LLP3:LLR3"/>
    <mergeCell ref="LKI3:LKK3"/>
    <mergeCell ref="LKL3:LKN3"/>
    <mergeCell ref="LKO3:LKQ3"/>
    <mergeCell ref="LKR3:LKT3"/>
    <mergeCell ref="LKU3:LKW3"/>
    <mergeCell ref="LKX3:LKZ3"/>
    <mergeCell ref="LJQ3:LJS3"/>
    <mergeCell ref="LJT3:LJV3"/>
    <mergeCell ref="LJW3:LJY3"/>
    <mergeCell ref="LJZ3:LKB3"/>
    <mergeCell ref="LKC3:LKE3"/>
    <mergeCell ref="LKF3:LKH3"/>
    <mergeCell ref="LIY3:LJA3"/>
    <mergeCell ref="LJB3:LJD3"/>
    <mergeCell ref="LJE3:LJG3"/>
    <mergeCell ref="LJH3:LJJ3"/>
    <mergeCell ref="LJK3:LJM3"/>
    <mergeCell ref="LJN3:LJP3"/>
    <mergeCell ref="LIG3:LII3"/>
    <mergeCell ref="LIJ3:LIL3"/>
    <mergeCell ref="LIM3:LIO3"/>
    <mergeCell ref="LIP3:LIR3"/>
    <mergeCell ref="LIS3:LIU3"/>
    <mergeCell ref="LIV3:LIX3"/>
    <mergeCell ref="LHO3:LHQ3"/>
    <mergeCell ref="LHR3:LHT3"/>
    <mergeCell ref="LHU3:LHW3"/>
    <mergeCell ref="LHX3:LHZ3"/>
    <mergeCell ref="LIA3:LIC3"/>
    <mergeCell ref="LID3:LIF3"/>
    <mergeCell ref="LGW3:LGY3"/>
    <mergeCell ref="LGZ3:LHB3"/>
    <mergeCell ref="LHC3:LHE3"/>
    <mergeCell ref="LHF3:LHH3"/>
    <mergeCell ref="LHI3:LHK3"/>
    <mergeCell ref="LHL3:LHN3"/>
    <mergeCell ref="LGE3:LGG3"/>
    <mergeCell ref="LGH3:LGJ3"/>
    <mergeCell ref="LGK3:LGM3"/>
    <mergeCell ref="LGN3:LGP3"/>
    <mergeCell ref="LGQ3:LGS3"/>
    <mergeCell ref="LGT3:LGV3"/>
    <mergeCell ref="LFM3:LFO3"/>
    <mergeCell ref="LFP3:LFR3"/>
    <mergeCell ref="LFS3:LFU3"/>
    <mergeCell ref="LFV3:LFX3"/>
    <mergeCell ref="LFY3:LGA3"/>
    <mergeCell ref="LGB3:LGD3"/>
    <mergeCell ref="LEU3:LEW3"/>
    <mergeCell ref="LEX3:LEZ3"/>
    <mergeCell ref="LFA3:LFC3"/>
    <mergeCell ref="LFD3:LFF3"/>
    <mergeCell ref="LFG3:LFI3"/>
    <mergeCell ref="LFJ3:LFL3"/>
    <mergeCell ref="LEC3:LEE3"/>
    <mergeCell ref="LEF3:LEH3"/>
    <mergeCell ref="LEI3:LEK3"/>
    <mergeCell ref="LEL3:LEN3"/>
    <mergeCell ref="LEO3:LEQ3"/>
    <mergeCell ref="LER3:LET3"/>
    <mergeCell ref="LDK3:LDM3"/>
    <mergeCell ref="LDN3:LDP3"/>
    <mergeCell ref="LDQ3:LDS3"/>
    <mergeCell ref="LDT3:LDV3"/>
    <mergeCell ref="LDW3:LDY3"/>
    <mergeCell ref="LDZ3:LEB3"/>
    <mergeCell ref="LCS3:LCU3"/>
    <mergeCell ref="LCV3:LCX3"/>
    <mergeCell ref="LCY3:LDA3"/>
    <mergeCell ref="LDB3:LDD3"/>
    <mergeCell ref="LDE3:LDG3"/>
    <mergeCell ref="LDH3:LDJ3"/>
    <mergeCell ref="LCA3:LCC3"/>
    <mergeCell ref="LCD3:LCF3"/>
    <mergeCell ref="LCG3:LCI3"/>
    <mergeCell ref="LCJ3:LCL3"/>
    <mergeCell ref="LCM3:LCO3"/>
    <mergeCell ref="LCP3:LCR3"/>
    <mergeCell ref="LBI3:LBK3"/>
    <mergeCell ref="LBL3:LBN3"/>
    <mergeCell ref="LBO3:LBQ3"/>
    <mergeCell ref="LBR3:LBT3"/>
    <mergeCell ref="LBU3:LBW3"/>
    <mergeCell ref="LBX3:LBZ3"/>
    <mergeCell ref="LAQ3:LAS3"/>
    <mergeCell ref="LAT3:LAV3"/>
    <mergeCell ref="LAW3:LAY3"/>
    <mergeCell ref="LAZ3:LBB3"/>
    <mergeCell ref="LBC3:LBE3"/>
    <mergeCell ref="LBF3:LBH3"/>
    <mergeCell ref="KZY3:LAA3"/>
    <mergeCell ref="LAB3:LAD3"/>
    <mergeCell ref="LAE3:LAG3"/>
    <mergeCell ref="LAH3:LAJ3"/>
    <mergeCell ref="LAK3:LAM3"/>
    <mergeCell ref="LAN3:LAP3"/>
    <mergeCell ref="KZG3:KZI3"/>
    <mergeCell ref="KZJ3:KZL3"/>
    <mergeCell ref="KZM3:KZO3"/>
    <mergeCell ref="KZP3:KZR3"/>
    <mergeCell ref="KZS3:KZU3"/>
    <mergeCell ref="KZV3:KZX3"/>
    <mergeCell ref="KYO3:KYQ3"/>
    <mergeCell ref="KYR3:KYT3"/>
    <mergeCell ref="KYU3:KYW3"/>
    <mergeCell ref="KYX3:KYZ3"/>
    <mergeCell ref="KZA3:KZC3"/>
    <mergeCell ref="KZD3:KZF3"/>
    <mergeCell ref="KXW3:KXY3"/>
    <mergeCell ref="KXZ3:KYB3"/>
    <mergeCell ref="KYC3:KYE3"/>
    <mergeCell ref="KYF3:KYH3"/>
    <mergeCell ref="KYI3:KYK3"/>
    <mergeCell ref="KYL3:KYN3"/>
    <mergeCell ref="KXE3:KXG3"/>
    <mergeCell ref="KXH3:KXJ3"/>
    <mergeCell ref="KXK3:KXM3"/>
    <mergeCell ref="KXN3:KXP3"/>
    <mergeCell ref="KXQ3:KXS3"/>
    <mergeCell ref="KXT3:KXV3"/>
    <mergeCell ref="KWM3:KWO3"/>
    <mergeCell ref="KWP3:KWR3"/>
    <mergeCell ref="KWS3:KWU3"/>
    <mergeCell ref="KWV3:KWX3"/>
    <mergeCell ref="KWY3:KXA3"/>
    <mergeCell ref="KXB3:KXD3"/>
    <mergeCell ref="KVU3:KVW3"/>
    <mergeCell ref="KVX3:KVZ3"/>
    <mergeCell ref="KWA3:KWC3"/>
    <mergeCell ref="KWD3:KWF3"/>
    <mergeCell ref="KWG3:KWI3"/>
    <mergeCell ref="KWJ3:KWL3"/>
    <mergeCell ref="KVC3:KVE3"/>
    <mergeCell ref="KVF3:KVH3"/>
    <mergeCell ref="KVI3:KVK3"/>
    <mergeCell ref="KVL3:KVN3"/>
    <mergeCell ref="KVO3:KVQ3"/>
    <mergeCell ref="KVR3:KVT3"/>
    <mergeCell ref="KUK3:KUM3"/>
    <mergeCell ref="KUN3:KUP3"/>
    <mergeCell ref="KUQ3:KUS3"/>
    <mergeCell ref="KUT3:KUV3"/>
    <mergeCell ref="KUW3:KUY3"/>
    <mergeCell ref="KUZ3:KVB3"/>
    <mergeCell ref="KTS3:KTU3"/>
    <mergeCell ref="KTV3:KTX3"/>
    <mergeCell ref="KTY3:KUA3"/>
    <mergeCell ref="KUB3:KUD3"/>
    <mergeCell ref="KUE3:KUG3"/>
    <mergeCell ref="KUH3:KUJ3"/>
    <mergeCell ref="KTA3:KTC3"/>
    <mergeCell ref="KTD3:KTF3"/>
    <mergeCell ref="KTG3:KTI3"/>
    <mergeCell ref="KTJ3:KTL3"/>
    <mergeCell ref="KTM3:KTO3"/>
    <mergeCell ref="KTP3:KTR3"/>
    <mergeCell ref="KSI3:KSK3"/>
    <mergeCell ref="KSL3:KSN3"/>
    <mergeCell ref="KSO3:KSQ3"/>
    <mergeCell ref="KSR3:KST3"/>
    <mergeCell ref="KSU3:KSW3"/>
    <mergeCell ref="KSX3:KSZ3"/>
    <mergeCell ref="KRQ3:KRS3"/>
    <mergeCell ref="KRT3:KRV3"/>
    <mergeCell ref="KRW3:KRY3"/>
    <mergeCell ref="KRZ3:KSB3"/>
    <mergeCell ref="KSC3:KSE3"/>
    <mergeCell ref="KSF3:KSH3"/>
    <mergeCell ref="KQY3:KRA3"/>
    <mergeCell ref="KRB3:KRD3"/>
    <mergeCell ref="KRE3:KRG3"/>
    <mergeCell ref="KRH3:KRJ3"/>
    <mergeCell ref="KRK3:KRM3"/>
    <mergeCell ref="KRN3:KRP3"/>
    <mergeCell ref="KQG3:KQI3"/>
    <mergeCell ref="KQJ3:KQL3"/>
    <mergeCell ref="KQM3:KQO3"/>
    <mergeCell ref="KQP3:KQR3"/>
    <mergeCell ref="KQS3:KQU3"/>
    <mergeCell ref="KQV3:KQX3"/>
    <mergeCell ref="KPO3:KPQ3"/>
    <mergeCell ref="KPR3:KPT3"/>
    <mergeCell ref="KPU3:KPW3"/>
    <mergeCell ref="KPX3:KPZ3"/>
    <mergeCell ref="KQA3:KQC3"/>
    <mergeCell ref="KQD3:KQF3"/>
    <mergeCell ref="KOW3:KOY3"/>
    <mergeCell ref="KOZ3:KPB3"/>
    <mergeCell ref="KPC3:KPE3"/>
    <mergeCell ref="KPF3:KPH3"/>
    <mergeCell ref="KPI3:KPK3"/>
    <mergeCell ref="KPL3:KPN3"/>
    <mergeCell ref="KOE3:KOG3"/>
    <mergeCell ref="KOH3:KOJ3"/>
    <mergeCell ref="KOK3:KOM3"/>
    <mergeCell ref="KON3:KOP3"/>
    <mergeCell ref="KOQ3:KOS3"/>
    <mergeCell ref="KOT3:KOV3"/>
    <mergeCell ref="KNM3:KNO3"/>
    <mergeCell ref="KNP3:KNR3"/>
    <mergeCell ref="KNS3:KNU3"/>
    <mergeCell ref="KNV3:KNX3"/>
    <mergeCell ref="KNY3:KOA3"/>
    <mergeCell ref="KOB3:KOD3"/>
    <mergeCell ref="KMU3:KMW3"/>
    <mergeCell ref="KMX3:KMZ3"/>
    <mergeCell ref="KNA3:KNC3"/>
    <mergeCell ref="KND3:KNF3"/>
    <mergeCell ref="KNG3:KNI3"/>
    <mergeCell ref="KNJ3:KNL3"/>
    <mergeCell ref="KMC3:KME3"/>
    <mergeCell ref="KMF3:KMH3"/>
    <mergeCell ref="KMI3:KMK3"/>
    <mergeCell ref="KML3:KMN3"/>
    <mergeCell ref="KMO3:KMQ3"/>
    <mergeCell ref="KMR3:KMT3"/>
    <mergeCell ref="KLK3:KLM3"/>
    <mergeCell ref="KLN3:KLP3"/>
    <mergeCell ref="KLQ3:KLS3"/>
    <mergeCell ref="KLT3:KLV3"/>
    <mergeCell ref="KLW3:KLY3"/>
    <mergeCell ref="KLZ3:KMB3"/>
    <mergeCell ref="KKS3:KKU3"/>
    <mergeCell ref="KKV3:KKX3"/>
    <mergeCell ref="KKY3:KLA3"/>
    <mergeCell ref="KLB3:KLD3"/>
    <mergeCell ref="KLE3:KLG3"/>
    <mergeCell ref="KLH3:KLJ3"/>
    <mergeCell ref="KKA3:KKC3"/>
    <mergeCell ref="KKD3:KKF3"/>
    <mergeCell ref="KKG3:KKI3"/>
    <mergeCell ref="KKJ3:KKL3"/>
    <mergeCell ref="KKM3:KKO3"/>
    <mergeCell ref="KKP3:KKR3"/>
    <mergeCell ref="KJI3:KJK3"/>
    <mergeCell ref="KJL3:KJN3"/>
    <mergeCell ref="KJO3:KJQ3"/>
    <mergeCell ref="KJR3:KJT3"/>
    <mergeCell ref="KJU3:KJW3"/>
    <mergeCell ref="KJX3:KJZ3"/>
    <mergeCell ref="KIQ3:KIS3"/>
    <mergeCell ref="KIT3:KIV3"/>
    <mergeCell ref="KIW3:KIY3"/>
    <mergeCell ref="KIZ3:KJB3"/>
    <mergeCell ref="KJC3:KJE3"/>
    <mergeCell ref="KJF3:KJH3"/>
    <mergeCell ref="KHY3:KIA3"/>
    <mergeCell ref="KIB3:KID3"/>
    <mergeCell ref="KIE3:KIG3"/>
    <mergeCell ref="KIH3:KIJ3"/>
    <mergeCell ref="KIK3:KIM3"/>
    <mergeCell ref="KIN3:KIP3"/>
    <mergeCell ref="KHG3:KHI3"/>
    <mergeCell ref="KHJ3:KHL3"/>
    <mergeCell ref="KHM3:KHO3"/>
    <mergeCell ref="KHP3:KHR3"/>
    <mergeCell ref="KHS3:KHU3"/>
    <mergeCell ref="KHV3:KHX3"/>
    <mergeCell ref="KGO3:KGQ3"/>
    <mergeCell ref="KGR3:KGT3"/>
    <mergeCell ref="KGU3:KGW3"/>
    <mergeCell ref="KGX3:KGZ3"/>
    <mergeCell ref="KHA3:KHC3"/>
    <mergeCell ref="KHD3:KHF3"/>
    <mergeCell ref="KFW3:KFY3"/>
    <mergeCell ref="KFZ3:KGB3"/>
    <mergeCell ref="KGC3:KGE3"/>
    <mergeCell ref="KGF3:KGH3"/>
    <mergeCell ref="KGI3:KGK3"/>
    <mergeCell ref="KGL3:KGN3"/>
    <mergeCell ref="KFE3:KFG3"/>
    <mergeCell ref="KFH3:KFJ3"/>
    <mergeCell ref="KFK3:KFM3"/>
    <mergeCell ref="KFN3:KFP3"/>
    <mergeCell ref="KFQ3:KFS3"/>
    <mergeCell ref="KFT3:KFV3"/>
    <mergeCell ref="KEM3:KEO3"/>
    <mergeCell ref="KEP3:KER3"/>
    <mergeCell ref="KES3:KEU3"/>
    <mergeCell ref="KEV3:KEX3"/>
    <mergeCell ref="KEY3:KFA3"/>
    <mergeCell ref="KFB3:KFD3"/>
    <mergeCell ref="KDU3:KDW3"/>
    <mergeCell ref="KDX3:KDZ3"/>
    <mergeCell ref="KEA3:KEC3"/>
    <mergeCell ref="KED3:KEF3"/>
    <mergeCell ref="KEG3:KEI3"/>
    <mergeCell ref="KEJ3:KEL3"/>
    <mergeCell ref="KDC3:KDE3"/>
    <mergeCell ref="KDF3:KDH3"/>
    <mergeCell ref="KDI3:KDK3"/>
    <mergeCell ref="KDL3:KDN3"/>
    <mergeCell ref="KDO3:KDQ3"/>
    <mergeCell ref="KDR3:KDT3"/>
    <mergeCell ref="KCK3:KCM3"/>
    <mergeCell ref="KCN3:KCP3"/>
    <mergeCell ref="KCQ3:KCS3"/>
    <mergeCell ref="KCT3:KCV3"/>
    <mergeCell ref="KCW3:KCY3"/>
    <mergeCell ref="KCZ3:KDB3"/>
    <mergeCell ref="KBS3:KBU3"/>
    <mergeCell ref="KBV3:KBX3"/>
    <mergeCell ref="KBY3:KCA3"/>
    <mergeCell ref="KCB3:KCD3"/>
    <mergeCell ref="KCE3:KCG3"/>
    <mergeCell ref="KCH3:KCJ3"/>
    <mergeCell ref="KBA3:KBC3"/>
    <mergeCell ref="KBD3:KBF3"/>
    <mergeCell ref="KBG3:KBI3"/>
    <mergeCell ref="KBJ3:KBL3"/>
    <mergeCell ref="KBM3:KBO3"/>
    <mergeCell ref="KBP3:KBR3"/>
    <mergeCell ref="KAI3:KAK3"/>
    <mergeCell ref="KAL3:KAN3"/>
    <mergeCell ref="KAO3:KAQ3"/>
    <mergeCell ref="KAR3:KAT3"/>
    <mergeCell ref="KAU3:KAW3"/>
    <mergeCell ref="KAX3:KAZ3"/>
    <mergeCell ref="JZQ3:JZS3"/>
    <mergeCell ref="JZT3:JZV3"/>
    <mergeCell ref="JZW3:JZY3"/>
    <mergeCell ref="JZZ3:KAB3"/>
    <mergeCell ref="KAC3:KAE3"/>
    <mergeCell ref="KAF3:KAH3"/>
    <mergeCell ref="JYY3:JZA3"/>
    <mergeCell ref="JZB3:JZD3"/>
    <mergeCell ref="JZE3:JZG3"/>
    <mergeCell ref="JZH3:JZJ3"/>
    <mergeCell ref="JZK3:JZM3"/>
    <mergeCell ref="JZN3:JZP3"/>
    <mergeCell ref="JYG3:JYI3"/>
    <mergeCell ref="JYJ3:JYL3"/>
    <mergeCell ref="JYM3:JYO3"/>
    <mergeCell ref="JYP3:JYR3"/>
    <mergeCell ref="JYS3:JYU3"/>
    <mergeCell ref="JYV3:JYX3"/>
    <mergeCell ref="JXO3:JXQ3"/>
    <mergeCell ref="JXR3:JXT3"/>
    <mergeCell ref="JXU3:JXW3"/>
    <mergeCell ref="JXX3:JXZ3"/>
    <mergeCell ref="JYA3:JYC3"/>
    <mergeCell ref="JYD3:JYF3"/>
    <mergeCell ref="JWW3:JWY3"/>
    <mergeCell ref="JWZ3:JXB3"/>
    <mergeCell ref="JXC3:JXE3"/>
    <mergeCell ref="JXF3:JXH3"/>
    <mergeCell ref="JXI3:JXK3"/>
    <mergeCell ref="JXL3:JXN3"/>
    <mergeCell ref="JWE3:JWG3"/>
    <mergeCell ref="JWH3:JWJ3"/>
    <mergeCell ref="JWK3:JWM3"/>
    <mergeCell ref="JWN3:JWP3"/>
    <mergeCell ref="JWQ3:JWS3"/>
    <mergeCell ref="JWT3:JWV3"/>
    <mergeCell ref="JVM3:JVO3"/>
    <mergeCell ref="JVP3:JVR3"/>
    <mergeCell ref="JVS3:JVU3"/>
    <mergeCell ref="JVV3:JVX3"/>
    <mergeCell ref="JVY3:JWA3"/>
    <mergeCell ref="JWB3:JWD3"/>
    <mergeCell ref="JUU3:JUW3"/>
    <mergeCell ref="JUX3:JUZ3"/>
    <mergeCell ref="JVA3:JVC3"/>
    <mergeCell ref="JVD3:JVF3"/>
    <mergeCell ref="JVG3:JVI3"/>
    <mergeCell ref="JVJ3:JVL3"/>
    <mergeCell ref="JUC3:JUE3"/>
    <mergeCell ref="JUF3:JUH3"/>
    <mergeCell ref="JUI3:JUK3"/>
    <mergeCell ref="JUL3:JUN3"/>
    <mergeCell ref="JUO3:JUQ3"/>
    <mergeCell ref="JUR3:JUT3"/>
    <mergeCell ref="JTK3:JTM3"/>
    <mergeCell ref="JTN3:JTP3"/>
    <mergeCell ref="JTQ3:JTS3"/>
    <mergeCell ref="JTT3:JTV3"/>
    <mergeCell ref="JTW3:JTY3"/>
    <mergeCell ref="JTZ3:JUB3"/>
    <mergeCell ref="JSS3:JSU3"/>
    <mergeCell ref="JSV3:JSX3"/>
    <mergeCell ref="JSY3:JTA3"/>
    <mergeCell ref="JTB3:JTD3"/>
    <mergeCell ref="JTE3:JTG3"/>
    <mergeCell ref="JTH3:JTJ3"/>
    <mergeCell ref="JSA3:JSC3"/>
    <mergeCell ref="JSD3:JSF3"/>
    <mergeCell ref="JSG3:JSI3"/>
    <mergeCell ref="JSJ3:JSL3"/>
    <mergeCell ref="JSM3:JSO3"/>
    <mergeCell ref="JSP3:JSR3"/>
    <mergeCell ref="JRI3:JRK3"/>
    <mergeCell ref="JRL3:JRN3"/>
    <mergeCell ref="JRO3:JRQ3"/>
    <mergeCell ref="JRR3:JRT3"/>
    <mergeCell ref="JRU3:JRW3"/>
    <mergeCell ref="JRX3:JRZ3"/>
    <mergeCell ref="JQQ3:JQS3"/>
    <mergeCell ref="JQT3:JQV3"/>
    <mergeCell ref="JQW3:JQY3"/>
    <mergeCell ref="JQZ3:JRB3"/>
    <mergeCell ref="JRC3:JRE3"/>
    <mergeCell ref="JRF3:JRH3"/>
    <mergeCell ref="JPY3:JQA3"/>
    <mergeCell ref="JQB3:JQD3"/>
    <mergeCell ref="JQE3:JQG3"/>
    <mergeCell ref="JQH3:JQJ3"/>
    <mergeCell ref="JQK3:JQM3"/>
    <mergeCell ref="JQN3:JQP3"/>
    <mergeCell ref="JPG3:JPI3"/>
    <mergeCell ref="JPJ3:JPL3"/>
    <mergeCell ref="JPM3:JPO3"/>
    <mergeCell ref="JPP3:JPR3"/>
    <mergeCell ref="JPS3:JPU3"/>
    <mergeCell ref="JPV3:JPX3"/>
    <mergeCell ref="JOO3:JOQ3"/>
    <mergeCell ref="JOR3:JOT3"/>
    <mergeCell ref="JOU3:JOW3"/>
    <mergeCell ref="JOX3:JOZ3"/>
    <mergeCell ref="JPA3:JPC3"/>
    <mergeCell ref="JPD3:JPF3"/>
    <mergeCell ref="JNW3:JNY3"/>
    <mergeCell ref="JNZ3:JOB3"/>
    <mergeCell ref="JOC3:JOE3"/>
    <mergeCell ref="JOF3:JOH3"/>
    <mergeCell ref="JOI3:JOK3"/>
    <mergeCell ref="JOL3:JON3"/>
    <mergeCell ref="JNE3:JNG3"/>
    <mergeCell ref="JNH3:JNJ3"/>
    <mergeCell ref="JNK3:JNM3"/>
    <mergeCell ref="JNN3:JNP3"/>
    <mergeCell ref="JNQ3:JNS3"/>
    <mergeCell ref="JNT3:JNV3"/>
    <mergeCell ref="JMM3:JMO3"/>
    <mergeCell ref="JMP3:JMR3"/>
    <mergeCell ref="JMS3:JMU3"/>
    <mergeCell ref="JMV3:JMX3"/>
    <mergeCell ref="JMY3:JNA3"/>
    <mergeCell ref="JNB3:JND3"/>
    <mergeCell ref="JLU3:JLW3"/>
    <mergeCell ref="JLX3:JLZ3"/>
    <mergeCell ref="JMA3:JMC3"/>
    <mergeCell ref="JMD3:JMF3"/>
    <mergeCell ref="JMG3:JMI3"/>
    <mergeCell ref="JMJ3:JML3"/>
    <mergeCell ref="JLC3:JLE3"/>
    <mergeCell ref="JLF3:JLH3"/>
    <mergeCell ref="JLI3:JLK3"/>
    <mergeCell ref="JLL3:JLN3"/>
    <mergeCell ref="JLO3:JLQ3"/>
    <mergeCell ref="JLR3:JLT3"/>
    <mergeCell ref="JKK3:JKM3"/>
    <mergeCell ref="JKN3:JKP3"/>
    <mergeCell ref="JKQ3:JKS3"/>
    <mergeCell ref="JKT3:JKV3"/>
    <mergeCell ref="JKW3:JKY3"/>
    <mergeCell ref="JKZ3:JLB3"/>
    <mergeCell ref="JJS3:JJU3"/>
    <mergeCell ref="JJV3:JJX3"/>
    <mergeCell ref="JJY3:JKA3"/>
    <mergeCell ref="JKB3:JKD3"/>
    <mergeCell ref="JKE3:JKG3"/>
    <mergeCell ref="JKH3:JKJ3"/>
    <mergeCell ref="JJA3:JJC3"/>
    <mergeCell ref="JJD3:JJF3"/>
    <mergeCell ref="JJG3:JJI3"/>
    <mergeCell ref="JJJ3:JJL3"/>
    <mergeCell ref="JJM3:JJO3"/>
    <mergeCell ref="JJP3:JJR3"/>
    <mergeCell ref="JII3:JIK3"/>
    <mergeCell ref="JIL3:JIN3"/>
    <mergeCell ref="JIO3:JIQ3"/>
    <mergeCell ref="JIR3:JIT3"/>
    <mergeCell ref="JIU3:JIW3"/>
    <mergeCell ref="JIX3:JIZ3"/>
    <mergeCell ref="JHQ3:JHS3"/>
    <mergeCell ref="JHT3:JHV3"/>
    <mergeCell ref="JHW3:JHY3"/>
    <mergeCell ref="JHZ3:JIB3"/>
    <mergeCell ref="JIC3:JIE3"/>
    <mergeCell ref="JIF3:JIH3"/>
    <mergeCell ref="JGY3:JHA3"/>
    <mergeCell ref="JHB3:JHD3"/>
    <mergeCell ref="JHE3:JHG3"/>
    <mergeCell ref="JHH3:JHJ3"/>
    <mergeCell ref="JHK3:JHM3"/>
    <mergeCell ref="JHN3:JHP3"/>
    <mergeCell ref="JGG3:JGI3"/>
    <mergeCell ref="JGJ3:JGL3"/>
    <mergeCell ref="JGM3:JGO3"/>
    <mergeCell ref="JGP3:JGR3"/>
    <mergeCell ref="JGS3:JGU3"/>
    <mergeCell ref="JGV3:JGX3"/>
    <mergeCell ref="JFO3:JFQ3"/>
    <mergeCell ref="JFR3:JFT3"/>
    <mergeCell ref="JFU3:JFW3"/>
    <mergeCell ref="JFX3:JFZ3"/>
    <mergeCell ref="JGA3:JGC3"/>
    <mergeCell ref="JGD3:JGF3"/>
    <mergeCell ref="JEW3:JEY3"/>
    <mergeCell ref="JEZ3:JFB3"/>
    <mergeCell ref="JFC3:JFE3"/>
    <mergeCell ref="JFF3:JFH3"/>
    <mergeCell ref="JFI3:JFK3"/>
    <mergeCell ref="JFL3:JFN3"/>
    <mergeCell ref="JEE3:JEG3"/>
    <mergeCell ref="JEH3:JEJ3"/>
    <mergeCell ref="JEK3:JEM3"/>
    <mergeCell ref="JEN3:JEP3"/>
    <mergeCell ref="JEQ3:JES3"/>
    <mergeCell ref="JET3:JEV3"/>
    <mergeCell ref="JDM3:JDO3"/>
    <mergeCell ref="JDP3:JDR3"/>
    <mergeCell ref="JDS3:JDU3"/>
    <mergeCell ref="JDV3:JDX3"/>
    <mergeCell ref="JDY3:JEA3"/>
    <mergeCell ref="JEB3:JED3"/>
    <mergeCell ref="JCU3:JCW3"/>
    <mergeCell ref="JCX3:JCZ3"/>
    <mergeCell ref="JDA3:JDC3"/>
    <mergeCell ref="JDD3:JDF3"/>
    <mergeCell ref="JDG3:JDI3"/>
    <mergeCell ref="JDJ3:JDL3"/>
    <mergeCell ref="JCC3:JCE3"/>
    <mergeCell ref="JCF3:JCH3"/>
    <mergeCell ref="JCI3:JCK3"/>
    <mergeCell ref="JCL3:JCN3"/>
    <mergeCell ref="JCO3:JCQ3"/>
    <mergeCell ref="JCR3:JCT3"/>
    <mergeCell ref="JBK3:JBM3"/>
    <mergeCell ref="JBN3:JBP3"/>
    <mergeCell ref="JBQ3:JBS3"/>
    <mergeCell ref="JBT3:JBV3"/>
    <mergeCell ref="JBW3:JBY3"/>
    <mergeCell ref="JBZ3:JCB3"/>
    <mergeCell ref="JAS3:JAU3"/>
    <mergeCell ref="JAV3:JAX3"/>
    <mergeCell ref="JAY3:JBA3"/>
    <mergeCell ref="JBB3:JBD3"/>
    <mergeCell ref="JBE3:JBG3"/>
    <mergeCell ref="JBH3:JBJ3"/>
    <mergeCell ref="JAA3:JAC3"/>
    <mergeCell ref="JAD3:JAF3"/>
    <mergeCell ref="JAG3:JAI3"/>
    <mergeCell ref="JAJ3:JAL3"/>
    <mergeCell ref="JAM3:JAO3"/>
    <mergeCell ref="JAP3:JAR3"/>
    <mergeCell ref="IZI3:IZK3"/>
    <mergeCell ref="IZL3:IZN3"/>
    <mergeCell ref="IZO3:IZQ3"/>
    <mergeCell ref="IZR3:IZT3"/>
    <mergeCell ref="IZU3:IZW3"/>
    <mergeCell ref="IZX3:IZZ3"/>
    <mergeCell ref="IYQ3:IYS3"/>
    <mergeCell ref="IYT3:IYV3"/>
    <mergeCell ref="IYW3:IYY3"/>
    <mergeCell ref="IYZ3:IZB3"/>
    <mergeCell ref="IZC3:IZE3"/>
    <mergeCell ref="IZF3:IZH3"/>
    <mergeCell ref="IXY3:IYA3"/>
    <mergeCell ref="IYB3:IYD3"/>
    <mergeCell ref="IYE3:IYG3"/>
    <mergeCell ref="IYH3:IYJ3"/>
    <mergeCell ref="IYK3:IYM3"/>
    <mergeCell ref="IYN3:IYP3"/>
    <mergeCell ref="IXG3:IXI3"/>
    <mergeCell ref="IXJ3:IXL3"/>
    <mergeCell ref="IXM3:IXO3"/>
    <mergeCell ref="IXP3:IXR3"/>
    <mergeCell ref="IXS3:IXU3"/>
    <mergeCell ref="IXV3:IXX3"/>
    <mergeCell ref="IWO3:IWQ3"/>
    <mergeCell ref="IWR3:IWT3"/>
    <mergeCell ref="IWU3:IWW3"/>
    <mergeCell ref="IWX3:IWZ3"/>
    <mergeCell ref="IXA3:IXC3"/>
    <mergeCell ref="IXD3:IXF3"/>
    <mergeCell ref="IVW3:IVY3"/>
    <mergeCell ref="IVZ3:IWB3"/>
    <mergeCell ref="IWC3:IWE3"/>
    <mergeCell ref="IWF3:IWH3"/>
    <mergeCell ref="IWI3:IWK3"/>
    <mergeCell ref="IWL3:IWN3"/>
    <mergeCell ref="IVE3:IVG3"/>
    <mergeCell ref="IVH3:IVJ3"/>
    <mergeCell ref="IVK3:IVM3"/>
    <mergeCell ref="IVN3:IVP3"/>
    <mergeCell ref="IVQ3:IVS3"/>
    <mergeCell ref="IVT3:IVV3"/>
    <mergeCell ref="IUM3:IUO3"/>
    <mergeCell ref="IUP3:IUR3"/>
    <mergeCell ref="IUS3:IUU3"/>
    <mergeCell ref="IUV3:IUX3"/>
    <mergeCell ref="IUY3:IVA3"/>
    <mergeCell ref="IVB3:IVD3"/>
    <mergeCell ref="ITU3:ITW3"/>
    <mergeCell ref="ITX3:ITZ3"/>
    <mergeCell ref="IUA3:IUC3"/>
    <mergeCell ref="IUD3:IUF3"/>
    <mergeCell ref="IUG3:IUI3"/>
    <mergeCell ref="IUJ3:IUL3"/>
    <mergeCell ref="ITC3:ITE3"/>
    <mergeCell ref="ITF3:ITH3"/>
    <mergeCell ref="ITI3:ITK3"/>
    <mergeCell ref="ITL3:ITN3"/>
    <mergeCell ref="ITO3:ITQ3"/>
    <mergeCell ref="ITR3:ITT3"/>
    <mergeCell ref="ISK3:ISM3"/>
    <mergeCell ref="ISN3:ISP3"/>
    <mergeCell ref="ISQ3:ISS3"/>
    <mergeCell ref="IST3:ISV3"/>
    <mergeCell ref="ISW3:ISY3"/>
    <mergeCell ref="ISZ3:ITB3"/>
    <mergeCell ref="IRS3:IRU3"/>
    <mergeCell ref="IRV3:IRX3"/>
    <mergeCell ref="IRY3:ISA3"/>
    <mergeCell ref="ISB3:ISD3"/>
    <mergeCell ref="ISE3:ISG3"/>
    <mergeCell ref="ISH3:ISJ3"/>
    <mergeCell ref="IRA3:IRC3"/>
    <mergeCell ref="IRD3:IRF3"/>
    <mergeCell ref="IRG3:IRI3"/>
    <mergeCell ref="IRJ3:IRL3"/>
    <mergeCell ref="IRM3:IRO3"/>
    <mergeCell ref="IRP3:IRR3"/>
    <mergeCell ref="IQI3:IQK3"/>
    <mergeCell ref="IQL3:IQN3"/>
    <mergeCell ref="IQO3:IQQ3"/>
    <mergeCell ref="IQR3:IQT3"/>
    <mergeCell ref="IQU3:IQW3"/>
    <mergeCell ref="IQX3:IQZ3"/>
    <mergeCell ref="IPQ3:IPS3"/>
    <mergeCell ref="IPT3:IPV3"/>
    <mergeCell ref="IPW3:IPY3"/>
    <mergeCell ref="IPZ3:IQB3"/>
    <mergeCell ref="IQC3:IQE3"/>
    <mergeCell ref="IQF3:IQH3"/>
    <mergeCell ref="IOY3:IPA3"/>
    <mergeCell ref="IPB3:IPD3"/>
    <mergeCell ref="IPE3:IPG3"/>
    <mergeCell ref="IPH3:IPJ3"/>
    <mergeCell ref="IPK3:IPM3"/>
    <mergeCell ref="IPN3:IPP3"/>
    <mergeCell ref="IOG3:IOI3"/>
    <mergeCell ref="IOJ3:IOL3"/>
    <mergeCell ref="IOM3:IOO3"/>
    <mergeCell ref="IOP3:IOR3"/>
    <mergeCell ref="IOS3:IOU3"/>
    <mergeCell ref="IOV3:IOX3"/>
    <mergeCell ref="INO3:INQ3"/>
    <mergeCell ref="INR3:INT3"/>
    <mergeCell ref="INU3:INW3"/>
    <mergeCell ref="INX3:INZ3"/>
    <mergeCell ref="IOA3:IOC3"/>
    <mergeCell ref="IOD3:IOF3"/>
    <mergeCell ref="IMW3:IMY3"/>
    <mergeCell ref="IMZ3:INB3"/>
    <mergeCell ref="INC3:INE3"/>
    <mergeCell ref="INF3:INH3"/>
    <mergeCell ref="INI3:INK3"/>
    <mergeCell ref="INL3:INN3"/>
    <mergeCell ref="IME3:IMG3"/>
    <mergeCell ref="IMH3:IMJ3"/>
    <mergeCell ref="IMK3:IMM3"/>
    <mergeCell ref="IMN3:IMP3"/>
    <mergeCell ref="IMQ3:IMS3"/>
    <mergeCell ref="IMT3:IMV3"/>
    <mergeCell ref="ILM3:ILO3"/>
    <mergeCell ref="ILP3:ILR3"/>
    <mergeCell ref="ILS3:ILU3"/>
    <mergeCell ref="ILV3:ILX3"/>
    <mergeCell ref="ILY3:IMA3"/>
    <mergeCell ref="IMB3:IMD3"/>
    <mergeCell ref="IKU3:IKW3"/>
    <mergeCell ref="IKX3:IKZ3"/>
    <mergeCell ref="ILA3:ILC3"/>
    <mergeCell ref="ILD3:ILF3"/>
    <mergeCell ref="ILG3:ILI3"/>
    <mergeCell ref="ILJ3:ILL3"/>
    <mergeCell ref="IKC3:IKE3"/>
    <mergeCell ref="IKF3:IKH3"/>
    <mergeCell ref="IKI3:IKK3"/>
    <mergeCell ref="IKL3:IKN3"/>
    <mergeCell ref="IKO3:IKQ3"/>
    <mergeCell ref="IKR3:IKT3"/>
    <mergeCell ref="IJK3:IJM3"/>
    <mergeCell ref="IJN3:IJP3"/>
    <mergeCell ref="IJQ3:IJS3"/>
    <mergeCell ref="IJT3:IJV3"/>
    <mergeCell ref="IJW3:IJY3"/>
    <mergeCell ref="IJZ3:IKB3"/>
    <mergeCell ref="IIS3:IIU3"/>
    <mergeCell ref="IIV3:IIX3"/>
    <mergeCell ref="IIY3:IJA3"/>
    <mergeCell ref="IJB3:IJD3"/>
    <mergeCell ref="IJE3:IJG3"/>
    <mergeCell ref="IJH3:IJJ3"/>
    <mergeCell ref="IIA3:IIC3"/>
    <mergeCell ref="IID3:IIF3"/>
    <mergeCell ref="IIG3:III3"/>
    <mergeCell ref="IIJ3:IIL3"/>
    <mergeCell ref="IIM3:IIO3"/>
    <mergeCell ref="IIP3:IIR3"/>
    <mergeCell ref="IHI3:IHK3"/>
    <mergeCell ref="IHL3:IHN3"/>
    <mergeCell ref="IHO3:IHQ3"/>
    <mergeCell ref="IHR3:IHT3"/>
    <mergeCell ref="IHU3:IHW3"/>
    <mergeCell ref="IHX3:IHZ3"/>
    <mergeCell ref="IGQ3:IGS3"/>
    <mergeCell ref="IGT3:IGV3"/>
    <mergeCell ref="IGW3:IGY3"/>
    <mergeCell ref="IGZ3:IHB3"/>
    <mergeCell ref="IHC3:IHE3"/>
    <mergeCell ref="IHF3:IHH3"/>
    <mergeCell ref="IFY3:IGA3"/>
    <mergeCell ref="IGB3:IGD3"/>
    <mergeCell ref="IGE3:IGG3"/>
    <mergeCell ref="IGH3:IGJ3"/>
    <mergeCell ref="IGK3:IGM3"/>
    <mergeCell ref="IGN3:IGP3"/>
    <mergeCell ref="IFG3:IFI3"/>
    <mergeCell ref="IFJ3:IFL3"/>
    <mergeCell ref="IFM3:IFO3"/>
    <mergeCell ref="IFP3:IFR3"/>
    <mergeCell ref="IFS3:IFU3"/>
    <mergeCell ref="IFV3:IFX3"/>
    <mergeCell ref="IEO3:IEQ3"/>
    <mergeCell ref="IER3:IET3"/>
    <mergeCell ref="IEU3:IEW3"/>
    <mergeCell ref="IEX3:IEZ3"/>
    <mergeCell ref="IFA3:IFC3"/>
    <mergeCell ref="IFD3:IFF3"/>
    <mergeCell ref="IDW3:IDY3"/>
    <mergeCell ref="IDZ3:IEB3"/>
    <mergeCell ref="IEC3:IEE3"/>
    <mergeCell ref="IEF3:IEH3"/>
    <mergeCell ref="IEI3:IEK3"/>
    <mergeCell ref="IEL3:IEN3"/>
    <mergeCell ref="IDE3:IDG3"/>
    <mergeCell ref="IDH3:IDJ3"/>
    <mergeCell ref="IDK3:IDM3"/>
    <mergeCell ref="IDN3:IDP3"/>
    <mergeCell ref="IDQ3:IDS3"/>
    <mergeCell ref="IDT3:IDV3"/>
    <mergeCell ref="ICM3:ICO3"/>
    <mergeCell ref="ICP3:ICR3"/>
    <mergeCell ref="ICS3:ICU3"/>
    <mergeCell ref="ICV3:ICX3"/>
    <mergeCell ref="ICY3:IDA3"/>
    <mergeCell ref="IDB3:IDD3"/>
    <mergeCell ref="IBU3:IBW3"/>
    <mergeCell ref="IBX3:IBZ3"/>
    <mergeCell ref="ICA3:ICC3"/>
    <mergeCell ref="ICD3:ICF3"/>
    <mergeCell ref="ICG3:ICI3"/>
    <mergeCell ref="ICJ3:ICL3"/>
    <mergeCell ref="IBC3:IBE3"/>
    <mergeCell ref="IBF3:IBH3"/>
    <mergeCell ref="IBI3:IBK3"/>
    <mergeCell ref="IBL3:IBN3"/>
    <mergeCell ref="IBO3:IBQ3"/>
    <mergeCell ref="IBR3:IBT3"/>
    <mergeCell ref="IAK3:IAM3"/>
    <mergeCell ref="IAN3:IAP3"/>
    <mergeCell ref="IAQ3:IAS3"/>
    <mergeCell ref="IAT3:IAV3"/>
    <mergeCell ref="IAW3:IAY3"/>
    <mergeCell ref="IAZ3:IBB3"/>
    <mergeCell ref="HZS3:HZU3"/>
    <mergeCell ref="HZV3:HZX3"/>
    <mergeCell ref="HZY3:IAA3"/>
    <mergeCell ref="IAB3:IAD3"/>
    <mergeCell ref="IAE3:IAG3"/>
    <mergeCell ref="IAH3:IAJ3"/>
    <mergeCell ref="HZA3:HZC3"/>
    <mergeCell ref="HZD3:HZF3"/>
    <mergeCell ref="HZG3:HZI3"/>
    <mergeCell ref="HZJ3:HZL3"/>
    <mergeCell ref="HZM3:HZO3"/>
    <mergeCell ref="HZP3:HZR3"/>
    <mergeCell ref="HYI3:HYK3"/>
    <mergeCell ref="HYL3:HYN3"/>
    <mergeCell ref="HYO3:HYQ3"/>
    <mergeCell ref="HYR3:HYT3"/>
    <mergeCell ref="HYU3:HYW3"/>
    <mergeCell ref="HYX3:HYZ3"/>
    <mergeCell ref="HXQ3:HXS3"/>
    <mergeCell ref="HXT3:HXV3"/>
    <mergeCell ref="HXW3:HXY3"/>
    <mergeCell ref="HXZ3:HYB3"/>
    <mergeCell ref="HYC3:HYE3"/>
    <mergeCell ref="HYF3:HYH3"/>
    <mergeCell ref="HWY3:HXA3"/>
    <mergeCell ref="HXB3:HXD3"/>
    <mergeCell ref="HXE3:HXG3"/>
    <mergeCell ref="HXH3:HXJ3"/>
    <mergeCell ref="HXK3:HXM3"/>
    <mergeCell ref="HXN3:HXP3"/>
    <mergeCell ref="HWG3:HWI3"/>
    <mergeCell ref="HWJ3:HWL3"/>
    <mergeCell ref="HWM3:HWO3"/>
    <mergeCell ref="HWP3:HWR3"/>
    <mergeCell ref="HWS3:HWU3"/>
    <mergeCell ref="HWV3:HWX3"/>
    <mergeCell ref="HVO3:HVQ3"/>
    <mergeCell ref="HVR3:HVT3"/>
    <mergeCell ref="HVU3:HVW3"/>
    <mergeCell ref="HVX3:HVZ3"/>
    <mergeCell ref="HWA3:HWC3"/>
    <mergeCell ref="HWD3:HWF3"/>
    <mergeCell ref="HUW3:HUY3"/>
    <mergeCell ref="HUZ3:HVB3"/>
    <mergeCell ref="HVC3:HVE3"/>
    <mergeCell ref="HVF3:HVH3"/>
    <mergeCell ref="HVI3:HVK3"/>
    <mergeCell ref="HVL3:HVN3"/>
    <mergeCell ref="HUE3:HUG3"/>
    <mergeCell ref="HUH3:HUJ3"/>
    <mergeCell ref="HUK3:HUM3"/>
    <mergeCell ref="HUN3:HUP3"/>
    <mergeCell ref="HUQ3:HUS3"/>
    <mergeCell ref="HUT3:HUV3"/>
    <mergeCell ref="HTM3:HTO3"/>
    <mergeCell ref="HTP3:HTR3"/>
    <mergeCell ref="HTS3:HTU3"/>
    <mergeCell ref="HTV3:HTX3"/>
    <mergeCell ref="HTY3:HUA3"/>
    <mergeCell ref="HUB3:HUD3"/>
    <mergeCell ref="HSU3:HSW3"/>
    <mergeCell ref="HSX3:HSZ3"/>
    <mergeCell ref="HTA3:HTC3"/>
    <mergeCell ref="HTD3:HTF3"/>
    <mergeCell ref="HTG3:HTI3"/>
    <mergeCell ref="HTJ3:HTL3"/>
    <mergeCell ref="HSC3:HSE3"/>
    <mergeCell ref="HSF3:HSH3"/>
    <mergeCell ref="HSI3:HSK3"/>
    <mergeCell ref="HSL3:HSN3"/>
    <mergeCell ref="HSO3:HSQ3"/>
    <mergeCell ref="HSR3:HST3"/>
    <mergeCell ref="HRK3:HRM3"/>
    <mergeCell ref="HRN3:HRP3"/>
    <mergeCell ref="HRQ3:HRS3"/>
    <mergeCell ref="HRT3:HRV3"/>
    <mergeCell ref="HRW3:HRY3"/>
    <mergeCell ref="HRZ3:HSB3"/>
    <mergeCell ref="HQS3:HQU3"/>
    <mergeCell ref="HQV3:HQX3"/>
    <mergeCell ref="HQY3:HRA3"/>
    <mergeCell ref="HRB3:HRD3"/>
    <mergeCell ref="HRE3:HRG3"/>
    <mergeCell ref="HRH3:HRJ3"/>
    <mergeCell ref="HQA3:HQC3"/>
    <mergeCell ref="HQD3:HQF3"/>
    <mergeCell ref="HQG3:HQI3"/>
    <mergeCell ref="HQJ3:HQL3"/>
    <mergeCell ref="HQM3:HQO3"/>
    <mergeCell ref="HQP3:HQR3"/>
    <mergeCell ref="HPI3:HPK3"/>
    <mergeCell ref="HPL3:HPN3"/>
    <mergeCell ref="HPO3:HPQ3"/>
    <mergeCell ref="HPR3:HPT3"/>
    <mergeCell ref="HPU3:HPW3"/>
    <mergeCell ref="HPX3:HPZ3"/>
    <mergeCell ref="HOQ3:HOS3"/>
    <mergeCell ref="HOT3:HOV3"/>
    <mergeCell ref="HOW3:HOY3"/>
    <mergeCell ref="HOZ3:HPB3"/>
    <mergeCell ref="HPC3:HPE3"/>
    <mergeCell ref="HPF3:HPH3"/>
    <mergeCell ref="HNY3:HOA3"/>
    <mergeCell ref="HOB3:HOD3"/>
    <mergeCell ref="HOE3:HOG3"/>
    <mergeCell ref="HOH3:HOJ3"/>
    <mergeCell ref="HOK3:HOM3"/>
    <mergeCell ref="HON3:HOP3"/>
    <mergeCell ref="HNG3:HNI3"/>
    <mergeCell ref="HNJ3:HNL3"/>
    <mergeCell ref="HNM3:HNO3"/>
    <mergeCell ref="HNP3:HNR3"/>
    <mergeCell ref="HNS3:HNU3"/>
    <mergeCell ref="HNV3:HNX3"/>
    <mergeCell ref="HMO3:HMQ3"/>
    <mergeCell ref="HMR3:HMT3"/>
    <mergeCell ref="HMU3:HMW3"/>
    <mergeCell ref="HMX3:HMZ3"/>
    <mergeCell ref="HNA3:HNC3"/>
    <mergeCell ref="HND3:HNF3"/>
    <mergeCell ref="HLW3:HLY3"/>
    <mergeCell ref="HLZ3:HMB3"/>
    <mergeCell ref="HMC3:HME3"/>
    <mergeCell ref="HMF3:HMH3"/>
    <mergeCell ref="HMI3:HMK3"/>
    <mergeCell ref="HML3:HMN3"/>
    <mergeCell ref="HLE3:HLG3"/>
    <mergeCell ref="HLH3:HLJ3"/>
    <mergeCell ref="HLK3:HLM3"/>
    <mergeCell ref="HLN3:HLP3"/>
    <mergeCell ref="HLQ3:HLS3"/>
    <mergeCell ref="HLT3:HLV3"/>
    <mergeCell ref="HKM3:HKO3"/>
    <mergeCell ref="HKP3:HKR3"/>
    <mergeCell ref="HKS3:HKU3"/>
    <mergeCell ref="HKV3:HKX3"/>
    <mergeCell ref="HKY3:HLA3"/>
    <mergeCell ref="HLB3:HLD3"/>
    <mergeCell ref="HJU3:HJW3"/>
    <mergeCell ref="HJX3:HJZ3"/>
    <mergeCell ref="HKA3:HKC3"/>
    <mergeCell ref="HKD3:HKF3"/>
    <mergeCell ref="HKG3:HKI3"/>
    <mergeCell ref="HKJ3:HKL3"/>
    <mergeCell ref="HJC3:HJE3"/>
    <mergeCell ref="HJF3:HJH3"/>
    <mergeCell ref="HJI3:HJK3"/>
    <mergeCell ref="HJL3:HJN3"/>
    <mergeCell ref="HJO3:HJQ3"/>
    <mergeCell ref="HJR3:HJT3"/>
    <mergeCell ref="HIK3:HIM3"/>
    <mergeCell ref="HIN3:HIP3"/>
    <mergeCell ref="HIQ3:HIS3"/>
    <mergeCell ref="HIT3:HIV3"/>
    <mergeCell ref="HIW3:HIY3"/>
    <mergeCell ref="HIZ3:HJB3"/>
    <mergeCell ref="HHS3:HHU3"/>
    <mergeCell ref="HHV3:HHX3"/>
    <mergeCell ref="HHY3:HIA3"/>
    <mergeCell ref="HIB3:HID3"/>
    <mergeCell ref="HIE3:HIG3"/>
    <mergeCell ref="HIH3:HIJ3"/>
    <mergeCell ref="HHA3:HHC3"/>
    <mergeCell ref="HHD3:HHF3"/>
    <mergeCell ref="HHG3:HHI3"/>
    <mergeCell ref="HHJ3:HHL3"/>
    <mergeCell ref="HHM3:HHO3"/>
    <mergeCell ref="HHP3:HHR3"/>
    <mergeCell ref="HGI3:HGK3"/>
    <mergeCell ref="HGL3:HGN3"/>
    <mergeCell ref="HGO3:HGQ3"/>
    <mergeCell ref="HGR3:HGT3"/>
    <mergeCell ref="HGU3:HGW3"/>
    <mergeCell ref="HGX3:HGZ3"/>
    <mergeCell ref="HFQ3:HFS3"/>
    <mergeCell ref="HFT3:HFV3"/>
    <mergeCell ref="HFW3:HFY3"/>
    <mergeCell ref="HFZ3:HGB3"/>
    <mergeCell ref="HGC3:HGE3"/>
    <mergeCell ref="HGF3:HGH3"/>
    <mergeCell ref="HEY3:HFA3"/>
    <mergeCell ref="HFB3:HFD3"/>
    <mergeCell ref="HFE3:HFG3"/>
    <mergeCell ref="HFH3:HFJ3"/>
    <mergeCell ref="HFK3:HFM3"/>
    <mergeCell ref="HFN3:HFP3"/>
    <mergeCell ref="HEG3:HEI3"/>
    <mergeCell ref="HEJ3:HEL3"/>
    <mergeCell ref="HEM3:HEO3"/>
    <mergeCell ref="HEP3:HER3"/>
    <mergeCell ref="HES3:HEU3"/>
    <mergeCell ref="HEV3:HEX3"/>
    <mergeCell ref="HDO3:HDQ3"/>
    <mergeCell ref="HDR3:HDT3"/>
    <mergeCell ref="HDU3:HDW3"/>
    <mergeCell ref="HDX3:HDZ3"/>
    <mergeCell ref="HEA3:HEC3"/>
    <mergeCell ref="HED3:HEF3"/>
    <mergeCell ref="HCW3:HCY3"/>
    <mergeCell ref="HCZ3:HDB3"/>
    <mergeCell ref="HDC3:HDE3"/>
    <mergeCell ref="HDF3:HDH3"/>
    <mergeCell ref="HDI3:HDK3"/>
    <mergeCell ref="HDL3:HDN3"/>
    <mergeCell ref="HCE3:HCG3"/>
    <mergeCell ref="HCH3:HCJ3"/>
    <mergeCell ref="HCK3:HCM3"/>
    <mergeCell ref="HCN3:HCP3"/>
    <mergeCell ref="HCQ3:HCS3"/>
    <mergeCell ref="HCT3:HCV3"/>
    <mergeCell ref="HBM3:HBO3"/>
    <mergeCell ref="HBP3:HBR3"/>
    <mergeCell ref="HBS3:HBU3"/>
    <mergeCell ref="HBV3:HBX3"/>
    <mergeCell ref="HBY3:HCA3"/>
    <mergeCell ref="HCB3:HCD3"/>
    <mergeCell ref="HAU3:HAW3"/>
    <mergeCell ref="HAX3:HAZ3"/>
    <mergeCell ref="HBA3:HBC3"/>
    <mergeCell ref="HBD3:HBF3"/>
    <mergeCell ref="HBG3:HBI3"/>
    <mergeCell ref="HBJ3:HBL3"/>
    <mergeCell ref="HAC3:HAE3"/>
    <mergeCell ref="HAF3:HAH3"/>
    <mergeCell ref="HAI3:HAK3"/>
    <mergeCell ref="HAL3:HAN3"/>
    <mergeCell ref="HAO3:HAQ3"/>
    <mergeCell ref="HAR3:HAT3"/>
    <mergeCell ref="GZK3:GZM3"/>
    <mergeCell ref="GZN3:GZP3"/>
    <mergeCell ref="GZQ3:GZS3"/>
    <mergeCell ref="GZT3:GZV3"/>
    <mergeCell ref="GZW3:GZY3"/>
    <mergeCell ref="GZZ3:HAB3"/>
    <mergeCell ref="GYS3:GYU3"/>
    <mergeCell ref="GYV3:GYX3"/>
    <mergeCell ref="GYY3:GZA3"/>
    <mergeCell ref="GZB3:GZD3"/>
    <mergeCell ref="GZE3:GZG3"/>
    <mergeCell ref="GZH3:GZJ3"/>
    <mergeCell ref="GYA3:GYC3"/>
    <mergeCell ref="GYD3:GYF3"/>
    <mergeCell ref="GYG3:GYI3"/>
    <mergeCell ref="GYJ3:GYL3"/>
    <mergeCell ref="GYM3:GYO3"/>
    <mergeCell ref="GYP3:GYR3"/>
    <mergeCell ref="GXI3:GXK3"/>
    <mergeCell ref="GXL3:GXN3"/>
    <mergeCell ref="GXO3:GXQ3"/>
    <mergeCell ref="GXR3:GXT3"/>
    <mergeCell ref="GXU3:GXW3"/>
    <mergeCell ref="GXX3:GXZ3"/>
    <mergeCell ref="GWQ3:GWS3"/>
    <mergeCell ref="GWT3:GWV3"/>
    <mergeCell ref="GWW3:GWY3"/>
    <mergeCell ref="GWZ3:GXB3"/>
    <mergeCell ref="GXC3:GXE3"/>
    <mergeCell ref="GXF3:GXH3"/>
    <mergeCell ref="GVY3:GWA3"/>
    <mergeCell ref="GWB3:GWD3"/>
    <mergeCell ref="GWE3:GWG3"/>
    <mergeCell ref="GWH3:GWJ3"/>
    <mergeCell ref="GWK3:GWM3"/>
    <mergeCell ref="GWN3:GWP3"/>
    <mergeCell ref="GVG3:GVI3"/>
    <mergeCell ref="GVJ3:GVL3"/>
    <mergeCell ref="GVM3:GVO3"/>
    <mergeCell ref="GVP3:GVR3"/>
    <mergeCell ref="GVS3:GVU3"/>
    <mergeCell ref="GVV3:GVX3"/>
    <mergeCell ref="GUO3:GUQ3"/>
    <mergeCell ref="GUR3:GUT3"/>
    <mergeCell ref="GUU3:GUW3"/>
    <mergeCell ref="GUX3:GUZ3"/>
    <mergeCell ref="GVA3:GVC3"/>
    <mergeCell ref="GVD3:GVF3"/>
    <mergeCell ref="GTW3:GTY3"/>
    <mergeCell ref="GTZ3:GUB3"/>
    <mergeCell ref="GUC3:GUE3"/>
    <mergeCell ref="GUF3:GUH3"/>
    <mergeCell ref="GUI3:GUK3"/>
    <mergeCell ref="GUL3:GUN3"/>
    <mergeCell ref="GTE3:GTG3"/>
    <mergeCell ref="GTH3:GTJ3"/>
    <mergeCell ref="GTK3:GTM3"/>
    <mergeCell ref="GTN3:GTP3"/>
    <mergeCell ref="GTQ3:GTS3"/>
    <mergeCell ref="GTT3:GTV3"/>
    <mergeCell ref="GSM3:GSO3"/>
    <mergeCell ref="GSP3:GSR3"/>
    <mergeCell ref="GSS3:GSU3"/>
    <mergeCell ref="GSV3:GSX3"/>
    <mergeCell ref="GSY3:GTA3"/>
    <mergeCell ref="GTB3:GTD3"/>
    <mergeCell ref="GRU3:GRW3"/>
    <mergeCell ref="GRX3:GRZ3"/>
    <mergeCell ref="GSA3:GSC3"/>
    <mergeCell ref="GSD3:GSF3"/>
    <mergeCell ref="GSG3:GSI3"/>
    <mergeCell ref="GSJ3:GSL3"/>
    <mergeCell ref="GRC3:GRE3"/>
    <mergeCell ref="GRF3:GRH3"/>
    <mergeCell ref="GRI3:GRK3"/>
    <mergeCell ref="GRL3:GRN3"/>
    <mergeCell ref="GRO3:GRQ3"/>
    <mergeCell ref="GRR3:GRT3"/>
    <mergeCell ref="GQK3:GQM3"/>
    <mergeCell ref="GQN3:GQP3"/>
    <mergeCell ref="GQQ3:GQS3"/>
    <mergeCell ref="GQT3:GQV3"/>
    <mergeCell ref="GQW3:GQY3"/>
    <mergeCell ref="GQZ3:GRB3"/>
    <mergeCell ref="GPS3:GPU3"/>
    <mergeCell ref="GPV3:GPX3"/>
    <mergeCell ref="GPY3:GQA3"/>
    <mergeCell ref="GQB3:GQD3"/>
    <mergeCell ref="GQE3:GQG3"/>
    <mergeCell ref="GQH3:GQJ3"/>
    <mergeCell ref="GPA3:GPC3"/>
    <mergeCell ref="GPD3:GPF3"/>
    <mergeCell ref="GPG3:GPI3"/>
    <mergeCell ref="GPJ3:GPL3"/>
    <mergeCell ref="GPM3:GPO3"/>
    <mergeCell ref="GPP3:GPR3"/>
    <mergeCell ref="GOI3:GOK3"/>
    <mergeCell ref="GOL3:GON3"/>
    <mergeCell ref="GOO3:GOQ3"/>
    <mergeCell ref="GOR3:GOT3"/>
    <mergeCell ref="GOU3:GOW3"/>
    <mergeCell ref="GOX3:GOZ3"/>
    <mergeCell ref="GNQ3:GNS3"/>
    <mergeCell ref="GNT3:GNV3"/>
    <mergeCell ref="GNW3:GNY3"/>
    <mergeCell ref="GNZ3:GOB3"/>
    <mergeCell ref="GOC3:GOE3"/>
    <mergeCell ref="GOF3:GOH3"/>
    <mergeCell ref="GMY3:GNA3"/>
    <mergeCell ref="GNB3:GND3"/>
    <mergeCell ref="GNE3:GNG3"/>
    <mergeCell ref="GNH3:GNJ3"/>
    <mergeCell ref="GNK3:GNM3"/>
    <mergeCell ref="GNN3:GNP3"/>
    <mergeCell ref="GMG3:GMI3"/>
    <mergeCell ref="GMJ3:GML3"/>
    <mergeCell ref="GMM3:GMO3"/>
    <mergeCell ref="GMP3:GMR3"/>
    <mergeCell ref="GMS3:GMU3"/>
    <mergeCell ref="GMV3:GMX3"/>
    <mergeCell ref="GLO3:GLQ3"/>
    <mergeCell ref="GLR3:GLT3"/>
    <mergeCell ref="GLU3:GLW3"/>
    <mergeCell ref="GLX3:GLZ3"/>
    <mergeCell ref="GMA3:GMC3"/>
    <mergeCell ref="GMD3:GMF3"/>
    <mergeCell ref="GKW3:GKY3"/>
    <mergeCell ref="GKZ3:GLB3"/>
    <mergeCell ref="GLC3:GLE3"/>
    <mergeCell ref="GLF3:GLH3"/>
    <mergeCell ref="GLI3:GLK3"/>
    <mergeCell ref="GLL3:GLN3"/>
    <mergeCell ref="GKE3:GKG3"/>
    <mergeCell ref="GKH3:GKJ3"/>
    <mergeCell ref="GKK3:GKM3"/>
    <mergeCell ref="GKN3:GKP3"/>
    <mergeCell ref="GKQ3:GKS3"/>
    <mergeCell ref="GKT3:GKV3"/>
    <mergeCell ref="GJM3:GJO3"/>
    <mergeCell ref="GJP3:GJR3"/>
    <mergeCell ref="GJS3:GJU3"/>
    <mergeCell ref="GJV3:GJX3"/>
    <mergeCell ref="GJY3:GKA3"/>
    <mergeCell ref="GKB3:GKD3"/>
    <mergeCell ref="GIU3:GIW3"/>
    <mergeCell ref="GIX3:GIZ3"/>
    <mergeCell ref="GJA3:GJC3"/>
    <mergeCell ref="GJD3:GJF3"/>
    <mergeCell ref="GJG3:GJI3"/>
    <mergeCell ref="GJJ3:GJL3"/>
    <mergeCell ref="GIC3:GIE3"/>
    <mergeCell ref="GIF3:GIH3"/>
    <mergeCell ref="GII3:GIK3"/>
    <mergeCell ref="GIL3:GIN3"/>
    <mergeCell ref="GIO3:GIQ3"/>
    <mergeCell ref="GIR3:GIT3"/>
    <mergeCell ref="GHK3:GHM3"/>
    <mergeCell ref="GHN3:GHP3"/>
    <mergeCell ref="GHQ3:GHS3"/>
    <mergeCell ref="GHT3:GHV3"/>
    <mergeCell ref="GHW3:GHY3"/>
    <mergeCell ref="GHZ3:GIB3"/>
    <mergeCell ref="GGS3:GGU3"/>
    <mergeCell ref="GGV3:GGX3"/>
    <mergeCell ref="GGY3:GHA3"/>
    <mergeCell ref="GHB3:GHD3"/>
    <mergeCell ref="GHE3:GHG3"/>
    <mergeCell ref="GHH3:GHJ3"/>
    <mergeCell ref="GGA3:GGC3"/>
    <mergeCell ref="GGD3:GGF3"/>
    <mergeCell ref="GGG3:GGI3"/>
    <mergeCell ref="GGJ3:GGL3"/>
    <mergeCell ref="GGM3:GGO3"/>
    <mergeCell ref="GGP3:GGR3"/>
    <mergeCell ref="GFI3:GFK3"/>
    <mergeCell ref="GFL3:GFN3"/>
    <mergeCell ref="GFO3:GFQ3"/>
    <mergeCell ref="GFR3:GFT3"/>
    <mergeCell ref="GFU3:GFW3"/>
    <mergeCell ref="GFX3:GFZ3"/>
    <mergeCell ref="GEQ3:GES3"/>
    <mergeCell ref="GET3:GEV3"/>
    <mergeCell ref="GEW3:GEY3"/>
    <mergeCell ref="GEZ3:GFB3"/>
    <mergeCell ref="GFC3:GFE3"/>
    <mergeCell ref="GFF3:GFH3"/>
    <mergeCell ref="GDY3:GEA3"/>
    <mergeCell ref="GEB3:GED3"/>
    <mergeCell ref="GEE3:GEG3"/>
    <mergeCell ref="GEH3:GEJ3"/>
    <mergeCell ref="GEK3:GEM3"/>
    <mergeCell ref="GEN3:GEP3"/>
    <mergeCell ref="GDG3:GDI3"/>
    <mergeCell ref="GDJ3:GDL3"/>
    <mergeCell ref="GDM3:GDO3"/>
    <mergeCell ref="GDP3:GDR3"/>
    <mergeCell ref="GDS3:GDU3"/>
    <mergeCell ref="GDV3:GDX3"/>
    <mergeCell ref="GCO3:GCQ3"/>
    <mergeCell ref="GCR3:GCT3"/>
    <mergeCell ref="GCU3:GCW3"/>
    <mergeCell ref="GCX3:GCZ3"/>
    <mergeCell ref="GDA3:GDC3"/>
    <mergeCell ref="GDD3:GDF3"/>
    <mergeCell ref="GBW3:GBY3"/>
    <mergeCell ref="GBZ3:GCB3"/>
    <mergeCell ref="GCC3:GCE3"/>
    <mergeCell ref="GCF3:GCH3"/>
    <mergeCell ref="GCI3:GCK3"/>
    <mergeCell ref="GCL3:GCN3"/>
    <mergeCell ref="GBE3:GBG3"/>
    <mergeCell ref="GBH3:GBJ3"/>
    <mergeCell ref="GBK3:GBM3"/>
    <mergeCell ref="GBN3:GBP3"/>
    <mergeCell ref="GBQ3:GBS3"/>
    <mergeCell ref="GBT3:GBV3"/>
    <mergeCell ref="GAM3:GAO3"/>
    <mergeCell ref="GAP3:GAR3"/>
    <mergeCell ref="GAS3:GAU3"/>
    <mergeCell ref="GAV3:GAX3"/>
    <mergeCell ref="GAY3:GBA3"/>
    <mergeCell ref="GBB3:GBD3"/>
    <mergeCell ref="FZU3:FZW3"/>
    <mergeCell ref="FZX3:FZZ3"/>
    <mergeCell ref="GAA3:GAC3"/>
    <mergeCell ref="GAD3:GAF3"/>
    <mergeCell ref="GAG3:GAI3"/>
    <mergeCell ref="GAJ3:GAL3"/>
    <mergeCell ref="FZC3:FZE3"/>
    <mergeCell ref="FZF3:FZH3"/>
    <mergeCell ref="FZI3:FZK3"/>
    <mergeCell ref="FZL3:FZN3"/>
    <mergeCell ref="FZO3:FZQ3"/>
    <mergeCell ref="FZR3:FZT3"/>
    <mergeCell ref="FYK3:FYM3"/>
    <mergeCell ref="FYN3:FYP3"/>
    <mergeCell ref="FYQ3:FYS3"/>
    <mergeCell ref="FYT3:FYV3"/>
    <mergeCell ref="FYW3:FYY3"/>
    <mergeCell ref="FYZ3:FZB3"/>
    <mergeCell ref="FXS3:FXU3"/>
    <mergeCell ref="FXV3:FXX3"/>
    <mergeCell ref="FXY3:FYA3"/>
    <mergeCell ref="FYB3:FYD3"/>
    <mergeCell ref="FYE3:FYG3"/>
    <mergeCell ref="FYH3:FYJ3"/>
    <mergeCell ref="FXA3:FXC3"/>
    <mergeCell ref="FXD3:FXF3"/>
    <mergeCell ref="FXG3:FXI3"/>
    <mergeCell ref="FXJ3:FXL3"/>
    <mergeCell ref="FXM3:FXO3"/>
    <mergeCell ref="FXP3:FXR3"/>
    <mergeCell ref="FWI3:FWK3"/>
    <mergeCell ref="FWL3:FWN3"/>
    <mergeCell ref="FWO3:FWQ3"/>
    <mergeCell ref="FWR3:FWT3"/>
    <mergeCell ref="FWU3:FWW3"/>
    <mergeCell ref="FWX3:FWZ3"/>
    <mergeCell ref="FVQ3:FVS3"/>
    <mergeCell ref="FVT3:FVV3"/>
    <mergeCell ref="FVW3:FVY3"/>
    <mergeCell ref="FVZ3:FWB3"/>
    <mergeCell ref="FWC3:FWE3"/>
    <mergeCell ref="FWF3:FWH3"/>
    <mergeCell ref="FUY3:FVA3"/>
    <mergeCell ref="FVB3:FVD3"/>
    <mergeCell ref="FVE3:FVG3"/>
    <mergeCell ref="FVH3:FVJ3"/>
    <mergeCell ref="FVK3:FVM3"/>
    <mergeCell ref="FVN3:FVP3"/>
    <mergeCell ref="FUG3:FUI3"/>
    <mergeCell ref="FUJ3:FUL3"/>
    <mergeCell ref="FUM3:FUO3"/>
    <mergeCell ref="FUP3:FUR3"/>
    <mergeCell ref="FUS3:FUU3"/>
    <mergeCell ref="FUV3:FUX3"/>
    <mergeCell ref="FTO3:FTQ3"/>
    <mergeCell ref="FTR3:FTT3"/>
    <mergeCell ref="FTU3:FTW3"/>
    <mergeCell ref="FTX3:FTZ3"/>
    <mergeCell ref="FUA3:FUC3"/>
    <mergeCell ref="FUD3:FUF3"/>
    <mergeCell ref="FSW3:FSY3"/>
    <mergeCell ref="FSZ3:FTB3"/>
    <mergeCell ref="FTC3:FTE3"/>
    <mergeCell ref="FTF3:FTH3"/>
    <mergeCell ref="FTI3:FTK3"/>
    <mergeCell ref="FTL3:FTN3"/>
    <mergeCell ref="FSE3:FSG3"/>
    <mergeCell ref="FSH3:FSJ3"/>
    <mergeCell ref="FSK3:FSM3"/>
    <mergeCell ref="FSN3:FSP3"/>
    <mergeCell ref="FSQ3:FSS3"/>
    <mergeCell ref="FST3:FSV3"/>
    <mergeCell ref="FRM3:FRO3"/>
    <mergeCell ref="FRP3:FRR3"/>
    <mergeCell ref="FRS3:FRU3"/>
    <mergeCell ref="FRV3:FRX3"/>
    <mergeCell ref="FRY3:FSA3"/>
    <mergeCell ref="FSB3:FSD3"/>
    <mergeCell ref="FQU3:FQW3"/>
    <mergeCell ref="FQX3:FQZ3"/>
    <mergeCell ref="FRA3:FRC3"/>
    <mergeCell ref="FRD3:FRF3"/>
    <mergeCell ref="FRG3:FRI3"/>
    <mergeCell ref="FRJ3:FRL3"/>
    <mergeCell ref="FQC3:FQE3"/>
    <mergeCell ref="FQF3:FQH3"/>
    <mergeCell ref="FQI3:FQK3"/>
    <mergeCell ref="FQL3:FQN3"/>
    <mergeCell ref="FQO3:FQQ3"/>
    <mergeCell ref="FQR3:FQT3"/>
    <mergeCell ref="FPK3:FPM3"/>
    <mergeCell ref="FPN3:FPP3"/>
    <mergeCell ref="FPQ3:FPS3"/>
    <mergeCell ref="FPT3:FPV3"/>
    <mergeCell ref="FPW3:FPY3"/>
    <mergeCell ref="FPZ3:FQB3"/>
    <mergeCell ref="FOS3:FOU3"/>
    <mergeCell ref="FOV3:FOX3"/>
    <mergeCell ref="FOY3:FPA3"/>
    <mergeCell ref="FPB3:FPD3"/>
    <mergeCell ref="FPE3:FPG3"/>
    <mergeCell ref="FPH3:FPJ3"/>
    <mergeCell ref="FOA3:FOC3"/>
    <mergeCell ref="FOD3:FOF3"/>
    <mergeCell ref="FOG3:FOI3"/>
    <mergeCell ref="FOJ3:FOL3"/>
    <mergeCell ref="FOM3:FOO3"/>
    <mergeCell ref="FOP3:FOR3"/>
    <mergeCell ref="FNI3:FNK3"/>
    <mergeCell ref="FNL3:FNN3"/>
    <mergeCell ref="FNO3:FNQ3"/>
    <mergeCell ref="FNR3:FNT3"/>
    <mergeCell ref="FNU3:FNW3"/>
    <mergeCell ref="FNX3:FNZ3"/>
    <mergeCell ref="FMQ3:FMS3"/>
    <mergeCell ref="FMT3:FMV3"/>
    <mergeCell ref="FMW3:FMY3"/>
    <mergeCell ref="FMZ3:FNB3"/>
    <mergeCell ref="FNC3:FNE3"/>
    <mergeCell ref="FNF3:FNH3"/>
    <mergeCell ref="FLY3:FMA3"/>
    <mergeCell ref="FMB3:FMD3"/>
    <mergeCell ref="FME3:FMG3"/>
    <mergeCell ref="FMH3:FMJ3"/>
    <mergeCell ref="FMK3:FMM3"/>
    <mergeCell ref="FMN3:FMP3"/>
    <mergeCell ref="FLG3:FLI3"/>
    <mergeCell ref="FLJ3:FLL3"/>
    <mergeCell ref="FLM3:FLO3"/>
    <mergeCell ref="FLP3:FLR3"/>
    <mergeCell ref="FLS3:FLU3"/>
    <mergeCell ref="FLV3:FLX3"/>
    <mergeCell ref="FKO3:FKQ3"/>
    <mergeCell ref="FKR3:FKT3"/>
    <mergeCell ref="FKU3:FKW3"/>
    <mergeCell ref="FKX3:FKZ3"/>
    <mergeCell ref="FLA3:FLC3"/>
    <mergeCell ref="FLD3:FLF3"/>
    <mergeCell ref="FJW3:FJY3"/>
    <mergeCell ref="FJZ3:FKB3"/>
    <mergeCell ref="FKC3:FKE3"/>
    <mergeCell ref="FKF3:FKH3"/>
    <mergeCell ref="FKI3:FKK3"/>
    <mergeCell ref="FKL3:FKN3"/>
    <mergeCell ref="FJE3:FJG3"/>
    <mergeCell ref="FJH3:FJJ3"/>
    <mergeCell ref="FJK3:FJM3"/>
    <mergeCell ref="FJN3:FJP3"/>
    <mergeCell ref="FJQ3:FJS3"/>
    <mergeCell ref="FJT3:FJV3"/>
    <mergeCell ref="FIM3:FIO3"/>
    <mergeCell ref="FIP3:FIR3"/>
    <mergeCell ref="FIS3:FIU3"/>
    <mergeCell ref="FIV3:FIX3"/>
    <mergeCell ref="FIY3:FJA3"/>
    <mergeCell ref="FJB3:FJD3"/>
    <mergeCell ref="FHU3:FHW3"/>
    <mergeCell ref="FHX3:FHZ3"/>
    <mergeCell ref="FIA3:FIC3"/>
    <mergeCell ref="FID3:FIF3"/>
    <mergeCell ref="FIG3:FII3"/>
    <mergeCell ref="FIJ3:FIL3"/>
    <mergeCell ref="FHC3:FHE3"/>
    <mergeCell ref="FHF3:FHH3"/>
    <mergeCell ref="FHI3:FHK3"/>
    <mergeCell ref="FHL3:FHN3"/>
    <mergeCell ref="FHO3:FHQ3"/>
    <mergeCell ref="FHR3:FHT3"/>
    <mergeCell ref="FGK3:FGM3"/>
    <mergeCell ref="FGN3:FGP3"/>
    <mergeCell ref="FGQ3:FGS3"/>
    <mergeCell ref="FGT3:FGV3"/>
    <mergeCell ref="FGW3:FGY3"/>
    <mergeCell ref="FGZ3:FHB3"/>
    <mergeCell ref="FFS3:FFU3"/>
    <mergeCell ref="FFV3:FFX3"/>
    <mergeCell ref="FFY3:FGA3"/>
    <mergeCell ref="FGB3:FGD3"/>
    <mergeCell ref="FGE3:FGG3"/>
    <mergeCell ref="FGH3:FGJ3"/>
    <mergeCell ref="FFA3:FFC3"/>
    <mergeCell ref="FFD3:FFF3"/>
    <mergeCell ref="FFG3:FFI3"/>
    <mergeCell ref="FFJ3:FFL3"/>
    <mergeCell ref="FFM3:FFO3"/>
    <mergeCell ref="FFP3:FFR3"/>
    <mergeCell ref="FEI3:FEK3"/>
    <mergeCell ref="FEL3:FEN3"/>
    <mergeCell ref="FEO3:FEQ3"/>
    <mergeCell ref="FER3:FET3"/>
    <mergeCell ref="FEU3:FEW3"/>
    <mergeCell ref="FEX3:FEZ3"/>
    <mergeCell ref="FDQ3:FDS3"/>
    <mergeCell ref="FDT3:FDV3"/>
    <mergeCell ref="FDW3:FDY3"/>
    <mergeCell ref="FDZ3:FEB3"/>
    <mergeCell ref="FEC3:FEE3"/>
    <mergeCell ref="FEF3:FEH3"/>
    <mergeCell ref="FCY3:FDA3"/>
    <mergeCell ref="FDB3:FDD3"/>
    <mergeCell ref="FDE3:FDG3"/>
    <mergeCell ref="FDH3:FDJ3"/>
    <mergeCell ref="FDK3:FDM3"/>
    <mergeCell ref="FDN3:FDP3"/>
    <mergeCell ref="FCG3:FCI3"/>
    <mergeCell ref="FCJ3:FCL3"/>
    <mergeCell ref="FCM3:FCO3"/>
    <mergeCell ref="FCP3:FCR3"/>
    <mergeCell ref="FCS3:FCU3"/>
    <mergeCell ref="FCV3:FCX3"/>
    <mergeCell ref="FBO3:FBQ3"/>
    <mergeCell ref="FBR3:FBT3"/>
    <mergeCell ref="FBU3:FBW3"/>
    <mergeCell ref="FBX3:FBZ3"/>
    <mergeCell ref="FCA3:FCC3"/>
    <mergeCell ref="FCD3:FCF3"/>
    <mergeCell ref="FAW3:FAY3"/>
    <mergeCell ref="FAZ3:FBB3"/>
    <mergeCell ref="FBC3:FBE3"/>
    <mergeCell ref="FBF3:FBH3"/>
    <mergeCell ref="FBI3:FBK3"/>
    <mergeCell ref="FBL3:FBN3"/>
    <mergeCell ref="FAE3:FAG3"/>
    <mergeCell ref="FAH3:FAJ3"/>
    <mergeCell ref="FAK3:FAM3"/>
    <mergeCell ref="FAN3:FAP3"/>
    <mergeCell ref="FAQ3:FAS3"/>
    <mergeCell ref="FAT3:FAV3"/>
    <mergeCell ref="EZM3:EZO3"/>
    <mergeCell ref="EZP3:EZR3"/>
    <mergeCell ref="EZS3:EZU3"/>
    <mergeCell ref="EZV3:EZX3"/>
    <mergeCell ref="EZY3:FAA3"/>
    <mergeCell ref="FAB3:FAD3"/>
    <mergeCell ref="EYU3:EYW3"/>
    <mergeCell ref="EYX3:EYZ3"/>
    <mergeCell ref="EZA3:EZC3"/>
    <mergeCell ref="EZD3:EZF3"/>
    <mergeCell ref="EZG3:EZI3"/>
    <mergeCell ref="EZJ3:EZL3"/>
    <mergeCell ref="EYC3:EYE3"/>
    <mergeCell ref="EYF3:EYH3"/>
    <mergeCell ref="EYI3:EYK3"/>
    <mergeCell ref="EYL3:EYN3"/>
    <mergeCell ref="EYO3:EYQ3"/>
    <mergeCell ref="EYR3:EYT3"/>
    <mergeCell ref="EXK3:EXM3"/>
    <mergeCell ref="EXN3:EXP3"/>
    <mergeCell ref="EXQ3:EXS3"/>
    <mergeCell ref="EXT3:EXV3"/>
    <mergeCell ref="EXW3:EXY3"/>
    <mergeCell ref="EXZ3:EYB3"/>
    <mergeCell ref="EWS3:EWU3"/>
    <mergeCell ref="EWV3:EWX3"/>
    <mergeCell ref="EWY3:EXA3"/>
    <mergeCell ref="EXB3:EXD3"/>
    <mergeCell ref="EXE3:EXG3"/>
    <mergeCell ref="EXH3:EXJ3"/>
    <mergeCell ref="EWA3:EWC3"/>
    <mergeCell ref="EWD3:EWF3"/>
    <mergeCell ref="EWG3:EWI3"/>
    <mergeCell ref="EWJ3:EWL3"/>
    <mergeCell ref="EWM3:EWO3"/>
    <mergeCell ref="EWP3:EWR3"/>
    <mergeCell ref="EVI3:EVK3"/>
    <mergeCell ref="EVL3:EVN3"/>
    <mergeCell ref="EVO3:EVQ3"/>
    <mergeCell ref="EVR3:EVT3"/>
    <mergeCell ref="EVU3:EVW3"/>
    <mergeCell ref="EVX3:EVZ3"/>
    <mergeCell ref="EUQ3:EUS3"/>
    <mergeCell ref="EUT3:EUV3"/>
    <mergeCell ref="EUW3:EUY3"/>
    <mergeCell ref="EUZ3:EVB3"/>
    <mergeCell ref="EVC3:EVE3"/>
    <mergeCell ref="EVF3:EVH3"/>
    <mergeCell ref="ETY3:EUA3"/>
    <mergeCell ref="EUB3:EUD3"/>
    <mergeCell ref="EUE3:EUG3"/>
    <mergeCell ref="EUH3:EUJ3"/>
    <mergeCell ref="EUK3:EUM3"/>
    <mergeCell ref="EUN3:EUP3"/>
    <mergeCell ref="ETG3:ETI3"/>
    <mergeCell ref="ETJ3:ETL3"/>
    <mergeCell ref="ETM3:ETO3"/>
    <mergeCell ref="ETP3:ETR3"/>
    <mergeCell ref="ETS3:ETU3"/>
    <mergeCell ref="ETV3:ETX3"/>
    <mergeCell ref="ESO3:ESQ3"/>
    <mergeCell ref="ESR3:EST3"/>
    <mergeCell ref="ESU3:ESW3"/>
    <mergeCell ref="ESX3:ESZ3"/>
    <mergeCell ref="ETA3:ETC3"/>
    <mergeCell ref="ETD3:ETF3"/>
    <mergeCell ref="ERW3:ERY3"/>
    <mergeCell ref="ERZ3:ESB3"/>
    <mergeCell ref="ESC3:ESE3"/>
    <mergeCell ref="ESF3:ESH3"/>
    <mergeCell ref="ESI3:ESK3"/>
    <mergeCell ref="ESL3:ESN3"/>
    <mergeCell ref="ERE3:ERG3"/>
    <mergeCell ref="ERH3:ERJ3"/>
    <mergeCell ref="ERK3:ERM3"/>
    <mergeCell ref="ERN3:ERP3"/>
    <mergeCell ref="ERQ3:ERS3"/>
    <mergeCell ref="ERT3:ERV3"/>
    <mergeCell ref="EQM3:EQO3"/>
    <mergeCell ref="EQP3:EQR3"/>
    <mergeCell ref="EQS3:EQU3"/>
    <mergeCell ref="EQV3:EQX3"/>
    <mergeCell ref="EQY3:ERA3"/>
    <mergeCell ref="ERB3:ERD3"/>
    <mergeCell ref="EPU3:EPW3"/>
    <mergeCell ref="EPX3:EPZ3"/>
    <mergeCell ref="EQA3:EQC3"/>
    <mergeCell ref="EQD3:EQF3"/>
    <mergeCell ref="EQG3:EQI3"/>
    <mergeCell ref="EQJ3:EQL3"/>
    <mergeCell ref="EPC3:EPE3"/>
    <mergeCell ref="EPF3:EPH3"/>
    <mergeCell ref="EPI3:EPK3"/>
    <mergeCell ref="EPL3:EPN3"/>
    <mergeCell ref="EPO3:EPQ3"/>
    <mergeCell ref="EPR3:EPT3"/>
    <mergeCell ref="EOK3:EOM3"/>
    <mergeCell ref="EON3:EOP3"/>
    <mergeCell ref="EOQ3:EOS3"/>
    <mergeCell ref="EOT3:EOV3"/>
    <mergeCell ref="EOW3:EOY3"/>
    <mergeCell ref="EOZ3:EPB3"/>
    <mergeCell ref="ENS3:ENU3"/>
    <mergeCell ref="ENV3:ENX3"/>
    <mergeCell ref="ENY3:EOA3"/>
    <mergeCell ref="EOB3:EOD3"/>
    <mergeCell ref="EOE3:EOG3"/>
    <mergeCell ref="EOH3:EOJ3"/>
    <mergeCell ref="ENA3:ENC3"/>
    <mergeCell ref="END3:ENF3"/>
    <mergeCell ref="ENG3:ENI3"/>
    <mergeCell ref="ENJ3:ENL3"/>
    <mergeCell ref="ENM3:ENO3"/>
    <mergeCell ref="ENP3:ENR3"/>
    <mergeCell ref="EMI3:EMK3"/>
    <mergeCell ref="EML3:EMN3"/>
    <mergeCell ref="EMO3:EMQ3"/>
    <mergeCell ref="EMR3:EMT3"/>
    <mergeCell ref="EMU3:EMW3"/>
    <mergeCell ref="EMX3:EMZ3"/>
    <mergeCell ref="ELQ3:ELS3"/>
    <mergeCell ref="ELT3:ELV3"/>
    <mergeCell ref="ELW3:ELY3"/>
    <mergeCell ref="ELZ3:EMB3"/>
    <mergeCell ref="EMC3:EME3"/>
    <mergeCell ref="EMF3:EMH3"/>
    <mergeCell ref="EKY3:ELA3"/>
    <mergeCell ref="ELB3:ELD3"/>
    <mergeCell ref="ELE3:ELG3"/>
    <mergeCell ref="ELH3:ELJ3"/>
    <mergeCell ref="ELK3:ELM3"/>
    <mergeCell ref="ELN3:ELP3"/>
    <mergeCell ref="EKG3:EKI3"/>
    <mergeCell ref="EKJ3:EKL3"/>
    <mergeCell ref="EKM3:EKO3"/>
    <mergeCell ref="EKP3:EKR3"/>
    <mergeCell ref="EKS3:EKU3"/>
    <mergeCell ref="EKV3:EKX3"/>
    <mergeCell ref="EJO3:EJQ3"/>
    <mergeCell ref="EJR3:EJT3"/>
    <mergeCell ref="EJU3:EJW3"/>
    <mergeCell ref="EJX3:EJZ3"/>
    <mergeCell ref="EKA3:EKC3"/>
    <mergeCell ref="EKD3:EKF3"/>
    <mergeCell ref="EIW3:EIY3"/>
    <mergeCell ref="EIZ3:EJB3"/>
    <mergeCell ref="EJC3:EJE3"/>
    <mergeCell ref="EJF3:EJH3"/>
    <mergeCell ref="EJI3:EJK3"/>
    <mergeCell ref="EJL3:EJN3"/>
    <mergeCell ref="EIE3:EIG3"/>
    <mergeCell ref="EIH3:EIJ3"/>
    <mergeCell ref="EIK3:EIM3"/>
    <mergeCell ref="EIN3:EIP3"/>
    <mergeCell ref="EIQ3:EIS3"/>
    <mergeCell ref="EIT3:EIV3"/>
    <mergeCell ref="EHM3:EHO3"/>
    <mergeCell ref="EHP3:EHR3"/>
    <mergeCell ref="EHS3:EHU3"/>
    <mergeCell ref="EHV3:EHX3"/>
    <mergeCell ref="EHY3:EIA3"/>
    <mergeCell ref="EIB3:EID3"/>
    <mergeCell ref="EGU3:EGW3"/>
    <mergeCell ref="EGX3:EGZ3"/>
    <mergeCell ref="EHA3:EHC3"/>
    <mergeCell ref="EHD3:EHF3"/>
    <mergeCell ref="EHG3:EHI3"/>
    <mergeCell ref="EHJ3:EHL3"/>
    <mergeCell ref="EGC3:EGE3"/>
    <mergeCell ref="EGF3:EGH3"/>
    <mergeCell ref="EGI3:EGK3"/>
    <mergeCell ref="EGL3:EGN3"/>
    <mergeCell ref="EGO3:EGQ3"/>
    <mergeCell ref="EGR3:EGT3"/>
    <mergeCell ref="EFK3:EFM3"/>
    <mergeCell ref="EFN3:EFP3"/>
    <mergeCell ref="EFQ3:EFS3"/>
    <mergeCell ref="EFT3:EFV3"/>
    <mergeCell ref="EFW3:EFY3"/>
    <mergeCell ref="EFZ3:EGB3"/>
    <mergeCell ref="EES3:EEU3"/>
    <mergeCell ref="EEV3:EEX3"/>
    <mergeCell ref="EEY3:EFA3"/>
    <mergeCell ref="EFB3:EFD3"/>
    <mergeCell ref="EFE3:EFG3"/>
    <mergeCell ref="EFH3:EFJ3"/>
    <mergeCell ref="EEA3:EEC3"/>
    <mergeCell ref="EED3:EEF3"/>
    <mergeCell ref="EEG3:EEI3"/>
    <mergeCell ref="EEJ3:EEL3"/>
    <mergeCell ref="EEM3:EEO3"/>
    <mergeCell ref="EEP3:EER3"/>
    <mergeCell ref="EDI3:EDK3"/>
    <mergeCell ref="EDL3:EDN3"/>
    <mergeCell ref="EDO3:EDQ3"/>
    <mergeCell ref="EDR3:EDT3"/>
    <mergeCell ref="EDU3:EDW3"/>
    <mergeCell ref="EDX3:EDZ3"/>
    <mergeCell ref="ECQ3:ECS3"/>
    <mergeCell ref="ECT3:ECV3"/>
    <mergeCell ref="ECW3:ECY3"/>
    <mergeCell ref="ECZ3:EDB3"/>
    <mergeCell ref="EDC3:EDE3"/>
    <mergeCell ref="EDF3:EDH3"/>
    <mergeCell ref="EBY3:ECA3"/>
    <mergeCell ref="ECB3:ECD3"/>
    <mergeCell ref="ECE3:ECG3"/>
    <mergeCell ref="ECH3:ECJ3"/>
    <mergeCell ref="ECK3:ECM3"/>
    <mergeCell ref="ECN3:ECP3"/>
    <mergeCell ref="EBG3:EBI3"/>
    <mergeCell ref="EBJ3:EBL3"/>
    <mergeCell ref="EBM3:EBO3"/>
    <mergeCell ref="EBP3:EBR3"/>
    <mergeCell ref="EBS3:EBU3"/>
    <mergeCell ref="EBV3:EBX3"/>
    <mergeCell ref="EAO3:EAQ3"/>
    <mergeCell ref="EAR3:EAT3"/>
    <mergeCell ref="EAU3:EAW3"/>
    <mergeCell ref="EAX3:EAZ3"/>
    <mergeCell ref="EBA3:EBC3"/>
    <mergeCell ref="EBD3:EBF3"/>
    <mergeCell ref="DZW3:DZY3"/>
    <mergeCell ref="DZZ3:EAB3"/>
    <mergeCell ref="EAC3:EAE3"/>
    <mergeCell ref="EAF3:EAH3"/>
    <mergeCell ref="EAI3:EAK3"/>
    <mergeCell ref="EAL3:EAN3"/>
    <mergeCell ref="DZE3:DZG3"/>
    <mergeCell ref="DZH3:DZJ3"/>
    <mergeCell ref="DZK3:DZM3"/>
    <mergeCell ref="DZN3:DZP3"/>
    <mergeCell ref="DZQ3:DZS3"/>
    <mergeCell ref="DZT3:DZV3"/>
    <mergeCell ref="DYM3:DYO3"/>
    <mergeCell ref="DYP3:DYR3"/>
    <mergeCell ref="DYS3:DYU3"/>
    <mergeCell ref="DYV3:DYX3"/>
    <mergeCell ref="DYY3:DZA3"/>
    <mergeCell ref="DZB3:DZD3"/>
    <mergeCell ref="DXU3:DXW3"/>
    <mergeCell ref="DXX3:DXZ3"/>
    <mergeCell ref="DYA3:DYC3"/>
    <mergeCell ref="DYD3:DYF3"/>
    <mergeCell ref="DYG3:DYI3"/>
    <mergeCell ref="DYJ3:DYL3"/>
    <mergeCell ref="DXC3:DXE3"/>
    <mergeCell ref="DXF3:DXH3"/>
    <mergeCell ref="DXI3:DXK3"/>
    <mergeCell ref="DXL3:DXN3"/>
    <mergeCell ref="DXO3:DXQ3"/>
    <mergeCell ref="DXR3:DXT3"/>
    <mergeCell ref="DWK3:DWM3"/>
    <mergeCell ref="DWN3:DWP3"/>
    <mergeCell ref="DWQ3:DWS3"/>
    <mergeCell ref="DWT3:DWV3"/>
    <mergeCell ref="DWW3:DWY3"/>
    <mergeCell ref="DWZ3:DXB3"/>
    <mergeCell ref="DVS3:DVU3"/>
    <mergeCell ref="DVV3:DVX3"/>
    <mergeCell ref="DVY3:DWA3"/>
    <mergeCell ref="DWB3:DWD3"/>
    <mergeCell ref="DWE3:DWG3"/>
    <mergeCell ref="DWH3:DWJ3"/>
    <mergeCell ref="DVA3:DVC3"/>
    <mergeCell ref="DVD3:DVF3"/>
    <mergeCell ref="DVG3:DVI3"/>
    <mergeCell ref="DVJ3:DVL3"/>
    <mergeCell ref="DVM3:DVO3"/>
    <mergeCell ref="DVP3:DVR3"/>
    <mergeCell ref="DUI3:DUK3"/>
    <mergeCell ref="DUL3:DUN3"/>
    <mergeCell ref="DUO3:DUQ3"/>
    <mergeCell ref="DUR3:DUT3"/>
    <mergeCell ref="DUU3:DUW3"/>
    <mergeCell ref="DUX3:DUZ3"/>
    <mergeCell ref="DTQ3:DTS3"/>
    <mergeCell ref="DTT3:DTV3"/>
    <mergeCell ref="DTW3:DTY3"/>
    <mergeCell ref="DTZ3:DUB3"/>
    <mergeCell ref="DUC3:DUE3"/>
    <mergeCell ref="DUF3:DUH3"/>
    <mergeCell ref="DSY3:DTA3"/>
    <mergeCell ref="DTB3:DTD3"/>
    <mergeCell ref="DTE3:DTG3"/>
    <mergeCell ref="DTH3:DTJ3"/>
    <mergeCell ref="DTK3:DTM3"/>
    <mergeCell ref="DTN3:DTP3"/>
    <mergeCell ref="DSG3:DSI3"/>
    <mergeCell ref="DSJ3:DSL3"/>
    <mergeCell ref="DSM3:DSO3"/>
    <mergeCell ref="DSP3:DSR3"/>
    <mergeCell ref="DSS3:DSU3"/>
    <mergeCell ref="DSV3:DSX3"/>
    <mergeCell ref="DRO3:DRQ3"/>
    <mergeCell ref="DRR3:DRT3"/>
    <mergeCell ref="DRU3:DRW3"/>
    <mergeCell ref="DRX3:DRZ3"/>
    <mergeCell ref="DSA3:DSC3"/>
    <mergeCell ref="DSD3:DSF3"/>
    <mergeCell ref="DQW3:DQY3"/>
    <mergeCell ref="DQZ3:DRB3"/>
    <mergeCell ref="DRC3:DRE3"/>
    <mergeCell ref="DRF3:DRH3"/>
    <mergeCell ref="DRI3:DRK3"/>
    <mergeCell ref="DRL3:DRN3"/>
    <mergeCell ref="DQE3:DQG3"/>
    <mergeCell ref="DQH3:DQJ3"/>
    <mergeCell ref="DQK3:DQM3"/>
    <mergeCell ref="DQN3:DQP3"/>
    <mergeCell ref="DQQ3:DQS3"/>
    <mergeCell ref="DQT3:DQV3"/>
    <mergeCell ref="DPM3:DPO3"/>
    <mergeCell ref="DPP3:DPR3"/>
    <mergeCell ref="DPS3:DPU3"/>
    <mergeCell ref="DPV3:DPX3"/>
    <mergeCell ref="DPY3:DQA3"/>
    <mergeCell ref="DQB3:DQD3"/>
    <mergeCell ref="DOU3:DOW3"/>
    <mergeCell ref="DOX3:DOZ3"/>
    <mergeCell ref="DPA3:DPC3"/>
    <mergeCell ref="DPD3:DPF3"/>
    <mergeCell ref="DPG3:DPI3"/>
    <mergeCell ref="DPJ3:DPL3"/>
    <mergeCell ref="DOC3:DOE3"/>
    <mergeCell ref="DOF3:DOH3"/>
    <mergeCell ref="DOI3:DOK3"/>
    <mergeCell ref="DOL3:DON3"/>
    <mergeCell ref="DOO3:DOQ3"/>
    <mergeCell ref="DOR3:DOT3"/>
    <mergeCell ref="DNK3:DNM3"/>
    <mergeCell ref="DNN3:DNP3"/>
    <mergeCell ref="DNQ3:DNS3"/>
    <mergeCell ref="DNT3:DNV3"/>
    <mergeCell ref="DNW3:DNY3"/>
    <mergeCell ref="DNZ3:DOB3"/>
    <mergeCell ref="DMS3:DMU3"/>
    <mergeCell ref="DMV3:DMX3"/>
    <mergeCell ref="DMY3:DNA3"/>
    <mergeCell ref="DNB3:DND3"/>
    <mergeCell ref="DNE3:DNG3"/>
    <mergeCell ref="DNH3:DNJ3"/>
    <mergeCell ref="DMA3:DMC3"/>
    <mergeCell ref="DMD3:DMF3"/>
    <mergeCell ref="DMG3:DMI3"/>
    <mergeCell ref="DMJ3:DML3"/>
    <mergeCell ref="DMM3:DMO3"/>
    <mergeCell ref="DMP3:DMR3"/>
    <mergeCell ref="DLI3:DLK3"/>
    <mergeCell ref="DLL3:DLN3"/>
    <mergeCell ref="DLO3:DLQ3"/>
    <mergeCell ref="DLR3:DLT3"/>
    <mergeCell ref="DLU3:DLW3"/>
    <mergeCell ref="DLX3:DLZ3"/>
    <mergeCell ref="DKQ3:DKS3"/>
    <mergeCell ref="DKT3:DKV3"/>
    <mergeCell ref="DKW3:DKY3"/>
    <mergeCell ref="DKZ3:DLB3"/>
    <mergeCell ref="DLC3:DLE3"/>
    <mergeCell ref="DLF3:DLH3"/>
    <mergeCell ref="DJY3:DKA3"/>
    <mergeCell ref="DKB3:DKD3"/>
    <mergeCell ref="DKE3:DKG3"/>
    <mergeCell ref="DKH3:DKJ3"/>
    <mergeCell ref="DKK3:DKM3"/>
    <mergeCell ref="DKN3:DKP3"/>
    <mergeCell ref="DJG3:DJI3"/>
    <mergeCell ref="DJJ3:DJL3"/>
    <mergeCell ref="DJM3:DJO3"/>
    <mergeCell ref="DJP3:DJR3"/>
    <mergeCell ref="DJS3:DJU3"/>
    <mergeCell ref="DJV3:DJX3"/>
    <mergeCell ref="DIO3:DIQ3"/>
    <mergeCell ref="DIR3:DIT3"/>
    <mergeCell ref="DIU3:DIW3"/>
    <mergeCell ref="DIX3:DIZ3"/>
    <mergeCell ref="DJA3:DJC3"/>
    <mergeCell ref="DJD3:DJF3"/>
    <mergeCell ref="DHW3:DHY3"/>
    <mergeCell ref="DHZ3:DIB3"/>
    <mergeCell ref="DIC3:DIE3"/>
    <mergeCell ref="DIF3:DIH3"/>
    <mergeCell ref="DII3:DIK3"/>
    <mergeCell ref="DIL3:DIN3"/>
    <mergeCell ref="DHE3:DHG3"/>
    <mergeCell ref="DHH3:DHJ3"/>
    <mergeCell ref="DHK3:DHM3"/>
    <mergeCell ref="DHN3:DHP3"/>
    <mergeCell ref="DHQ3:DHS3"/>
    <mergeCell ref="DHT3:DHV3"/>
    <mergeCell ref="DGM3:DGO3"/>
    <mergeCell ref="DGP3:DGR3"/>
    <mergeCell ref="DGS3:DGU3"/>
    <mergeCell ref="DGV3:DGX3"/>
    <mergeCell ref="DGY3:DHA3"/>
    <mergeCell ref="DHB3:DHD3"/>
    <mergeCell ref="DFU3:DFW3"/>
    <mergeCell ref="DFX3:DFZ3"/>
    <mergeCell ref="DGA3:DGC3"/>
    <mergeCell ref="DGD3:DGF3"/>
    <mergeCell ref="DGG3:DGI3"/>
    <mergeCell ref="DGJ3:DGL3"/>
    <mergeCell ref="DFC3:DFE3"/>
    <mergeCell ref="DFF3:DFH3"/>
    <mergeCell ref="DFI3:DFK3"/>
    <mergeCell ref="DFL3:DFN3"/>
    <mergeCell ref="DFO3:DFQ3"/>
    <mergeCell ref="DFR3:DFT3"/>
    <mergeCell ref="DEK3:DEM3"/>
    <mergeCell ref="DEN3:DEP3"/>
    <mergeCell ref="DEQ3:DES3"/>
    <mergeCell ref="DET3:DEV3"/>
    <mergeCell ref="DEW3:DEY3"/>
    <mergeCell ref="DEZ3:DFB3"/>
    <mergeCell ref="DDS3:DDU3"/>
    <mergeCell ref="DDV3:DDX3"/>
    <mergeCell ref="DDY3:DEA3"/>
    <mergeCell ref="DEB3:DED3"/>
    <mergeCell ref="DEE3:DEG3"/>
    <mergeCell ref="DEH3:DEJ3"/>
    <mergeCell ref="DDA3:DDC3"/>
    <mergeCell ref="DDD3:DDF3"/>
    <mergeCell ref="DDG3:DDI3"/>
    <mergeCell ref="DDJ3:DDL3"/>
    <mergeCell ref="DDM3:DDO3"/>
    <mergeCell ref="DDP3:DDR3"/>
    <mergeCell ref="DCI3:DCK3"/>
    <mergeCell ref="DCL3:DCN3"/>
    <mergeCell ref="DCO3:DCQ3"/>
    <mergeCell ref="DCR3:DCT3"/>
    <mergeCell ref="DCU3:DCW3"/>
    <mergeCell ref="DCX3:DCZ3"/>
    <mergeCell ref="DBQ3:DBS3"/>
    <mergeCell ref="DBT3:DBV3"/>
    <mergeCell ref="DBW3:DBY3"/>
    <mergeCell ref="DBZ3:DCB3"/>
    <mergeCell ref="DCC3:DCE3"/>
    <mergeCell ref="DCF3:DCH3"/>
    <mergeCell ref="DAY3:DBA3"/>
    <mergeCell ref="DBB3:DBD3"/>
    <mergeCell ref="DBE3:DBG3"/>
    <mergeCell ref="DBH3:DBJ3"/>
    <mergeCell ref="DBK3:DBM3"/>
    <mergeCell ref="DBN3:DBP3"/>
    <mergeCell ref="DAG3:DAI3"/>
    <mergeCell ref="DAJ3:DAL3"/>
    <mergeCell ref="DAM3:DAO3"/>
    <mergeCell ref="DAP3:DAR3"/>
    <mergeCell ref="DAS3:DAU3"/>
    <mergeCell ref="DAV3:DAX3"/>
    <mergeCell ref="CZO3:CZQ3"/>
    <mergeCell ref="CZR3:CZT3"/>
    <mergeCell ref="CZU3:CZW3"/>
    <mergeCell ref="CZX3:CZZ3"/>
    <mergeCell ref="DAA3:DAC3"/>
    <mergeCell ref="DAD3:DAF3"/>
    <mergeCell ref="CYW3:CYY3"/>
    <mergeCell ref="CYZ3:CZB3"/>
    <mergeCell ref="CZC3:CZE3"/>
    <mergeCell ref="CZF3:CZH3"/>
    <mergeCell ref="CZI3:CZK3"/>
    <mergeCell ref="CZL3:CZN3"/>
    <mergeCell ref="CYE3:CYG3"/>
    <mergeCell ref="CYH3:CYJ3"/>
    <mergeCell ref="CYK3:CYM3"/>
    <mergeCell ref="CYN3:CYP3"/>
    <mergeCell ref="CYQ3:CYS3"/>
    <mergeCell ref="CYT3:CYV3"/>
    <mergeCell ref="CXM3:CXO3"/>
    <mergeCell ref="CXP3:CXR3"/>
    <mergeCell ref="CXS3:CXU3"/>
    <mergeCell ref="CXV3:CXX3"/>
    <mergeCell ref="CXY3:CYA3"/>
    <mergeCell ref="CYB3:CYD3"/>
    <mergeCell ref="CWU3:CWW3"/>
    <mergeCell ref="CWX3:CWZ3"/>
    <mergeCell ref="CXA3:CXC3"/>
    <mergeCell ref="CXD3:CXF3"/>
    <mergeCell ref="CXG3:CXI3"/>
    <mergeCell ref="CXJ3:CXL3"/>
    <mergeCell ref="CWC3:CWE3"/>
    <mergeCell ref="CWF3:CWH3"/>
    <mergeCell ref="CWI3:CWK3"/>
    <mergeCell ref="CWL3:CWN3"/>
    <mergeCell ref="CWO3:CWQ3"/>
    <mergeCell ref="CWR3:CWT3"/>
    <mergeCell ref="CVK3:CVM3"/>
    <mergeCell ref="CVN3:CVP3"/>
    <mergeCell ref="CVQ3:CVS3"/>
    <mergeCell ref="CVT3:CVV3"/>
    <mergeCell ref="CVW3:CVY3"/>
    <mergeCell ref="CVZ3:CWB3"/>
    <mergeCell ref="CUS3:CUU3"/>
    <mergeCell ref="CUV3:CUX3"/>
    <mergeCell ref="CUY3:CVA3"/>
    <mergeCell ref="CVB3:CVD3"/>
    <mergeCell ref="CVE3:CVG3"/>
    <mergeCell ref="CVH3:CVJ3"/>
    <mergeCell ref="CUA3:CUC3"/>
    <mergeCell ref="CUD3:CUF3"/>
    <mergeCell ref="CUG3:CUI3"/>
    <mergeCell ref="CUJ3:CUL3"/>
    <mergeCell ref="CUM3:CUO3"/>
    <mergeCell ref="CUP3:CUR3"/>
    <mergeCell ref="CTI3:CTK3"/>
    <mergeCell ref="CTL3:CTN3"/>
    <mergeCell ref="CTO3:CTQ3"/>
    <mergeCell ref="CTR3:CTT3"/>
    <mergeCell ref="CTU3:CTW3"/>
    <mergeCell ref="CTX3:CTZ3"/>
    <mergeCell ref="CSQ3:CSS3"/>
    <mergeCell ref="CST3:CSV3"/>
    <mergeCell ref="CSW3:CSY3"/>
    <mergeCell ref="CSZ3:CTB3"/>
    <mergeCell ref="CTC3:CTE3"/>
    <mergeCell ref="CTF3:CTH3"/>
    <mergeCell ref="CRY3:CSA3"/>
    <mergeCell ref="CSB3:CSD3"/>
    <mergeCell ref="CSE3:CSG3"/>
    <mergeCell ref="CSH3:CSJ3"/>
    <mergeCell ref="CSK3:CSM3"/>
    <mergeCell ref="CSN3:CSP3"/>
    <mergeCell ref="CRG3:CRI3"/>
    <mergeCell ref="CRJ3:CRL3"/>
    <mergeCell ref="CRM3:CRO3"/>
    <mergeCell ref="CRP3:CRR3"/>
    <mergeCell ref="CRS3:CRU3"/>
    <mergeCell ref="CRV3:CRX3"/>
    <mergeCell ref="CQO3:CQQ3"/>
    <mergeCell ref="CQR3:CQT3"/>
    <mergeCell ref="CQU3:CQW3"/>
    <mergeCell ref="CQX3:CQZ3"/>
    <mergeCell ref="CRA3:CRC3"/>
    <mergeCell ref="CRD3:CRF3"/>
    <mergeCell ref="CPW3:CPY3"/>
    <mergeCell ref="CPZ3:CQB3"/>
    <mergeCell ref="CQC3:CQE3"/>
    <mergeCell ref="CQF3:CQH3"/>
    <mergeCell ref="CQI3:CQK3"/>
    <mergeCell ref="CQL3:CQN3"/>
    <mergeCell ref="CPE3:CPG3"/>
    <mergeCell ref="CPH3:CPJ3"/>
    <mergeCell ref="CPK3:CPM3"/>
    <mergeCell ref="CPN3:CPP3"/>
    <mergeCell ref="CPQ3:CPS3"/>
    <mergeCell ref="CPT3:CPV3"/>
    <mergeCell ref="COM3:COO3"/>
    <mergeCell ref="COP3:COR3"/>
    <mergeCell ref="COS3:COU3"/>
    <mergeCell ref="COV3:COX3"/>
    <mergeCell ref="COY3:CPA3"/>
    <mergeCell ref="CPB3:CPD3"/>
    <mergeCell ref="CNU3:CNW3"/>
    <mergeCell ref="CNX3:CNZ3"/>
    <mergeCell ref="COA3:COC3"/>
    <mergeCell ref="COD3:COF3"/>
    <mergeCell ref="COG3:COI3"/>
    <mergeCell ref="COJ3:COL3"/>
    <mergeCell ref="CNC3:CNE3"/>
    <mergeCell ref="CNF3:CNH3"/>
    <mergeCell ref="CNI3:CNK3"/>
    <mergeCell ref="CNL3:CNN3"/>
    <mergeCell ref="CNO3:CNQ3"/>
    <mergeCell ref="CNR3:CNT3"/>
    <mergeCell ref="CMK3:CMM3"/>
    <mergeCell ref="CMN3:CMP3"/>
    <mergeCell ref="CMQ3:CMS3"/>
    <mergeCell ref="CMT3:CMV3"/>
    <mergeCell ref="CMW3:CMY3"/>
    <mergeCell ref="CMZ3:CNB3"/>
    <mergeCell ref="CLS3:CLU3"/>
    <mergeCell ref="CLV3:CLX3"/>
    <mergeCell ref="CLY3:CMA3"/>
    <mergeCell ref="CMB3:CMD3"/>
    <mergeCell ref="CME3:CMG3"/>
    <mergeCell ref="CMH3:CMJ3"/>
    <mergeCell ref="CLA3:CLC3"/>
    <mergeCell ref="CLD3:CLF3"/>
    <mergeCell ref="CLG3:CLI3"/>
    <mergeCell ref="CLJ3:CLL3"/>
    <mergeCell ref="CLM3:CLO3"/>
    <mergeCell ref="CLP3:CLR3"/>
    <mergeCell ref="CKI3:CKK3"/>
    <mergeCell ref="CKL3:CKN3"/>
    <mergeCell ref="CKO3:CKQ3"/>
    <mergeCell ref="CKR3:CKT3"/>
    <mergeCell ref="CKU3:CKW3"/>
    <mergeCell ref="CKX3:CKZ3"/>
    <mergeCell ref="CJQ3:CJS3"/>
    <mergeCell ref="CJT3:CJV3"/>
    <mergeCell ref="CJW3:CJY3"/>
    <mergeCell ref="CJZ3:CKB3"/>
    <mergeCell ref="CKC3:CKE3"/>
    <mergeCell ref="CKF3:CKH3"/>
    <mergeCell ref="CIY3:CJA3"/>
    <mergeCell ref="CJB3:CJD3"/>
    <mergeCell ref="CJE3:CJG3"/>
    <mergeCell ref="CJH3:CJJ3"/>
    <mergeCell ref="CJK3:CJM3"/>
    <mergeCell ref="CJN3:CJP3"/>
    <mergeCell ref="CIG3:CII3"/>
    <mergeCell ref="CIJ3:CIL3"/>
    <mergeCell ref="CIM3:CIO3"/>
    <mergeCell ref="CIP3:CIR3"/>
    <mergeCell ref="CIS3:CIU3"/>
    <mergeCell ref="CIV3:CIX3"/>
    <mergeCell ref="CHO3:CHQ3"/>
    <mergeCell ref="CHR3:CHT3"/>
    <mergeCell ref="CHU3:CHW3"/>
    <mergeCell ref="CHX3:CHZ3"/>
    <mergeCell ref="CIA3:CIC3"/>
    <mergeCell ref="CID3:CIF3"/>
    <mergeCell ref="CGW3:CGY3"/>
    <mergeCell ref="CGZ3:CHB3"/>
    <mergeCell ref="CHC3:CHE3"/>
    <mergeCell ref="CHF3:CHH3"/>
    <mergeCell ref="CHI3:CHK3"/>
    <mergeCell ref="CHL3:CHN3"/>
    <mergeCell ref="CGE3:CGG3"/>
    <mergeCell ref="CGH3:CGJ3"/>
    <mergeCell ref="CGK3:CGM3"/>
    <mergeCell ref="CGN3:CGP3"/>
    <mergeCell ref="CGQ3:CGS3"/>
    <mergeCell ref="CGT3:CGV3"/>
    <mergeCell ref="CFM3:CFO3"/>
    <mergeCell ref="CFP3:CFR3"/>
    <mergeCell ref="CFS3:CFU3"/>
    <mergeCell ref="CFV3:CFX3"/>
    <mergeCell ref="CFY3:CGA3"/>
    <mergeCell ref="CGB3:CGD3"/>
    <mergeCell ref="CEU3:CEW3"/>
    <mergeCell ref="CEX3:CEZ3"/>
    <mergeCell ref="CFA3:CFC3"/>
    <mergeCell ref="CFD3:CFF3"/>
    <mergeCell ref="CFG3:CFI3"/>
    <mergeCell ref="CFJ3:CFL3"/>
    <mergeCell ref="CEC3:CEE3"/>
    <mergeCell ref="CEF3:CEH3"/>
    <mergeCell ref="CEI3:CEK3"/>
    <mergeCell ref="CEL3:CEN3"/>
    <mergeCell ref="CEO3:CEQ3"/>
    <mergeCell ref="CER3:CET3"/>
    <mergeCell ref="CDK3:CDM3"/>
    <mergeCell ref="CDN3:CDP3"/>
    <mergeCell ref="CDQ3:CDS3"/>
    <mergeCell ref="CDT3:CDV3"/>
    <mergeCell ref="CDW3:CDY3"/>
    <mergeCell ref="CDZ3:CEB3"/>
    <mergeCell ref="CCS3:CCU3"/>
    <mergeCell ref="CCV3:CCX3"/>
    <mergeCell ref="CCY3:CDA3"/>
    <mergeCell ref="CDB3:CDD3"/>
    <mergeCell ref="CDE3:CDG3"/>
    <mergeCell ref="CDH3:CDJ3"/>
    <mergeCell ref="CCA3:CCC3"/>
    <mergeCell ref="CCD3:CCF3"/>
    <mergeCell ref="CCG3:CCI3"/>
    <mergeCell ref="CCJ3:CCL3"/>
    <mergeCell ref="CCM3:CCO3"/>
    <mergeCell ref="CCP3:CCR3"/>
    <mergeCell ref="CBI3:CBK3"/>
    <mergeCell ref="CBL3:CBN3"/>
    <mergeCell ref="CBO3:CBQ3"/>
    <mergeCell ref="CBR3:CBT3"/>
    <mergeCell ref="CBU3:CBW3"/>
    <mergeCell ref="CBX3:CBZ3"/>
    <mergeCell ref="CAQ3:CAS3"/>
    <mergeCell ref="CAT3:CAV3"/>
    <mergeCell ref="CAW3:CAY3"/>
    <mergeCell ref="CAZ3:CBB3"/>
    <mergeCell ref="CBC3:CBE3"/>
    <mergeCell ref="CBF3:CBH3"/>
    <mergeCell ref="BZY3:CAA3"/>
    <mergeCell ref="CAB3:CAD3"/>
    <mergeCell ref="CAE3:CAG3"/>
    <mergeCell ref="CAH3:CAJ3"/>
    <mergeCell ref="CAK3:CAM3"/>
    <mergeCell ref="CAN3:CAP3"/>
    <mergeCell ref="BZG3:BZI3"/>
    <mergeCell ref="BZJ3:BZL3"/>
    <mergeCell ref="BZM3:BZO3"/>
    <mergeCell ref="BZP3:BZR3"/>
    <mergeCell ref="BZS3:BZU3"/>
    <mergeCell ref="BZV3:BZX3"/>
    <mergeCell ref="BYO3:BYQ3"/>
    <mergeCell ref="BYR3:BYT3"/>
    <mergeCell ref="BYU3:BYW3"/>
    <mergeCell ref="BYX3:BYZ3"/>
    <mergeCell ref="BZA3:BZC3"/>
    <mergeCell ref="BZD3:BZF3"/>
    <mergeCell ref="BXW3:BXY3"/>
    <mergeCell ref="BXZ3:BYB3"/>
    <mergeCell ref="BYC3:BYE3"/>
    <mergeCell ref="BYF3:BYH3"/>
    <mergeCell ref="BYI3:BYK3"/>
    <mergeCell ref="BYL3:BYN3"/>
    <mergeCell ref="BXE3:BXG3"/>
    <mergeCell ref="BXH3:BXJ3"/>
    <mergeCell ref="BXK3:BXM3"/>
    <mergeCell ref="BXN3:BXP3"/>
    <mergeCell ref="BXQ3:BXS3"/>
    <mergeCell ref="BXT3:BXV3"/>
    <mergeCell ref="BWM3:BWO3"/>
    <mergeCell ref="BWP3:BWR3"/>
    <mergeCell ref="BWS3:BWU3"/>
    <mergeCell ref="BWV3:BWX3"/>
    <mergeCell ref="BWY3:BXA3"/>
    <mergeCell ref="BXB3:BXD3"/>
    <mergeCell ref="BVU3:BVW3"/>
    <mergeCell ref="BVX3:BVZ3"/>
    <mergeCell ref="BWA3:BWC3"/>
    <mergeCell ref="BWD3:BWF3"/>
    <mergeCell ref="BWG3:BWI3"/>
    <mergeCell ref="BWJ3:BWL3"/>
    <mergeCell ref="BVC3:BVE3"/>
    <mergeCell ref="BVF3:BVH3"/>
    <mergeCell ref="BVI3:BVK3"/>
    <mergeCell ref="BVL3:BVN3"/>
    <mergeCell ref="BVO3:BVQ3"/>
    <mergeCell ref="BVR3:BVT3"/>
    <mergeCell ref="BUK3:BUM3"/>
    <mergeCell ref="BUN3:BUP3"/>
    <mergeCell ref="BUQ3:BUS3"/>
    <mergeCell ref="BUT3:BUV3"/>
    <mergeCell ref="BUW3:BUY3"/>
    <mergeCell ref="BUZ3:BVB3"/>
    <mergeCell ref="BTS3:BTU3"/>
    <mergeCell ref="BTV3:BTX3"/>
    <mergeCell ref="BTY3:BUA3"/>
    <mergeCell ref="BUB3:BUD3"/>
    <mergeCell ref="BUE3:BUG3"/>
    <mergeCell ref="BUH3:BUJ3"/>
    <mergeCell ref="BTA3:BTC3"/>
    <mergeCell ref="BTD3:BTF3"/>
    <mergeCell ref="BTG3:BTI3"/>
    <mergeCell ref="BTJ3:BTL3"/>
    <mergeCell ref="BTM3:BTO3"/>
    <mergeCell ref="BTP3:BTR3"/>
    <mergeCell ref="BSI3:BSK3"/>
    <mergeCell ref="BSL3:BSN3"/>
    <mergeCell ref="BSO3:BSQ3"/>
    <mergeCell ref="BSR3:BST3"/>
    <mergeCell ref="BSU3:BSW3"/>
    <mergeCell ref="BSX3:BSZ3"/>
    <mergeCell ref="BRQ3:BRS3"/>
    <mergeCell ref="BRT3:BRV3"/>
    <mergeCell ref="BRW3:BRY3"/>
    <mergeCell ref="BRZ3:BSB3"/>
    <mergeCell ref="BSC3:BSE3"/>
    <mergeCell ref="BSF3:BSH3"/>
    <mergeCell ref="BQY3:BRA3"/>
    <mergeCell ref="BRB3:BRD3"/>
    <mergeCell ref="BRE3:BRG3"/>
    <mergeCell ref="BRH3:BRJ3"/>
    <mergeCell ref="BRK3:BRM3"/>
    <mergeCell ref="BRN3:BRP3"/>
    <mergeCell ref="BQG3:BQI3"/>
    <mergeCell ref="BQJ3:BQL3"/>
    <mergeCell ref="BQM3:BQO3"/>
    <mergeCell ref="BQP3:BQR3"/>
    <mergeCell ref="BQS3:BQU3"/>
    <mergeCell ref="BQV3:BQX3"/>
    <mergeCell ref="BPO3:BPQ3"/>
    <mergeCell ref="BPR3:BPT3"/>
    <mergeCell ref="BPU3:BPW3"/>
    <mergeCell ref="BPX3:BPZ3"/>
    <mergeCell ref="BQA3:BQC3"/>
    <mergeCell ref="BQD3:BQF3"/>
    <mergeCell ref="BOW3:BOY3"/>
    <mergeCell ref="BOZ3:BPB3"/>
    <mergeCell ref="BPC3:BPE3"/>
    <mergeCell ref="BPF3:BPH3"/>
    <mergeCell ref="BPI3:BPK3"/>
    <mergeCell ref="BPL3:BPN3"/>
    <mergeCell ref="BOE3:BOG3"/>
    <mergeCell ref="BOH3:BOJ3"/>
    <mergeCell ref="BOK3:BOM3"/>
    <mergeCell ref="BON3:BOP3"/>
    <mergeCell ref="BOQ3:BOS3"/>
    <mergeCell ref="BOT3:BOV3"/>
    <mergeCell ref="BNM3:BNO3"/>
    <mergeCell ref="BNP3:BNR3"/>
    <mergeCell ref="BNS3:BNU3"/>
    <mergeCell ref="BNV3:BNX3"/>
    <mergeCell ref="BNY3:BOA3"/>
    <mergeCell ref="BOB3:BOD3"/>
    <mergeCell ref="BMU3:BMW3"/>
    <mergeCell ref="BMX3:BMZ3"/>
    <mergeCell ref="BNA3:BNC3"/>
    <mergeCell ref="BND3:BNF3"/>
    <mergeCell ref="BNG3:BNI3"/>
    <mergeCell ref="BNJ3:BNL3"/>
    <mergeCell ref="BMC3:BME3"/>
    <mergeCell ref="BMF3:BMH3"/>
    <mergeCell ref="BMI3:BMK3"/>
    <mergeCell ref="BML3:BMN3"/>
    <mergeCell ref="BMO3:BMQ3"/>
    <mergeCell ref="BMR3:BMT3"/>
    <mergeCell ref="BLK3:BLM3"/>
    <mergeCell ref="BLN3:BLP3"/>
    <mergeCell ref="BLQ3:BLS3"/>
    <mergeCell ref="BLT3:BLV3"/>
    <mergeCell ref="BLW3:BLY3"/>
    <mergeCell ref="BLZ3:BMB3"/>
    <mergeCell ref="BKS3:BKU3"/>
    <mergeCell ref="BKV3:BKX3"/>
    <mergeCell ref="BKY3:BLA3"/>
    <mergeCell ref="BLB3:BLD3"/>
    <mergeCell ref="BLE3:BLG3"/>
    <mergeCell ref="BLH3:BLJ3"/>
    <mergeCell ref="BKA3:BKC3"/>
    <mergeCell ref="BKD3:BKF3"/>
    <mergeCell ref="BKG3:BKI3"/>
    <mergeCell ref="BKJ3:BKL3"/>
    <mergeCell ref="BKM3:BKO3"/>
    <mergeCell ref="BKP3:BKR3"/>
    <mergeCell ref="BJI3:BJK3"/>
    <mergeCell ref="BJL3:BJN3"/>
    <mergeCell ref="BJO3:BJQ3"/>
    <mergeCell ref="BJR3:BJT3"/>
    <mergeCell ref="BJU3:BJW3"/>
    <mergeCell ref="BJX3:BJZ3"/>
    <mergeCell ref="BIQ3:BIS3"/>
    <mergeCell ref="BIT3:BIV3"/>
    <mergeCell ref="BIW3:BIY3"/>
    <mergeCell ref="BIZ3:BJB3"/>
    <mergeCell ref="BJC3:BJE3"/>
    <mergeCell ref="BJF3:BJH3"/>
    <mergeCell ref="BHY3:BIA3"/>
    <mergeCell ref="BIB3:BID3"/>
    <mergeCell ref="BIE3:BIG3"/>
    <mergeCell ref="BIH3:BIJ3"/>
    <mergeCell ref="BIK3:BIM3"/>
    <mergeCell ref="BIN3:BIP3"/>
    <mergeCell ref="BHG3:BHI3"/>
    <mergeCell ref="BHJ3:BHL3"/>
    <mergeCell ref="BHM3:BHO3"/>
    <mergeCell ref="BHP3:BHR3"/>
    <mergeCell ref="BHS3:BHU3"/>
    <mergeCell ref="BHV3:BHX3"/>
    <mergeCell ref="BGO3:BGQ3"/>
    <mergeCell ref="BGR3:BGT3"/>
    <mergeCell ref="BGU3:BGW3"/>
    <mergeCell ref="BGX3:BGZ3"/>
    <mergeCell ref="BHA3:BHC3"/>
    <mergeCell ref="BHD3:BHF3"/>
    <mergeCell ref="BFW3:BFY3"/>
    <mergeCell ref="BFZ3:BGB3"/>
    <mergeCell ref="BGC3:BGE3"/>
    <mergeCell ref="BGF3:BGH3"/>
    <mergeCell ref="BGI3:BGK3"/>
    <mergeCell ref="BGL3:BGN3"/>
    <mergeCell ref="BFE3:BFG3"/>
    <mergeCell ref="BFH3:BFJ3"/>
    <mergeCell ref="BFK3:BFM3"/>
    <mergeCell ref="BFN3:BFP3"/>
    <mergeCell ref="BFQ3:BFS3"/>
    <mergeCell ref="BFT3:BFV3"/>
    <mergeCell ref="BEM3:BEO3"/>
    <mergeCell ref="BEP3:BER3"/>
    <mergeCell ref="BES3:BEU3"/>
    <mergeCell ref="BEV3:BEX3"/>
    <mergeCell ref="BEY3:BFA3"/>
    <mergeCell ref="BFB3:BFD3"/>
    <mergeCell ref="BDU3:BDW3"/>
    <mergeCell ref="BDX3:BDZ3"/>
    <mergeCell ref="BEA3:BEC3"/>
    <mergeCell ref="BED3:BEF3"/>
    <mergeCell ref="BEG3:BEI3"/>
    <mergeCell ref="BEJ3:BEL3"/>
    <mergeCell ref="BDC3:BDE3"/>
    <mergeCell ref="BDF3:BDH3"/>
    <mergeCell ref="BDI3:BDK3"/>
    <mergeCell ref="BDL3:BDN3"/>
    <mergeCell ref="BDO3:BDQ3"/>
    <mergeCell ref="BDR3:BDT3"/>
    <mergeCell ref="BCK3:BCM3"/>
    <mergeCell ref="BCN3:BCP3"/>
    <mergeCell ref="BCQ3:BCS3"/>
    <mergeCell ref="BCT3:BCV3"/>
    <mergeCell ref="BCW3:BCY3"/>
    <mergeCell ref="BCZ3:BDB3"/>
    <mergeCell ref="BBS3:BBU3"/>
    <mergeCell ref="BBV3:BBX3"/>
    <mergeCell ref="BBY3:BCA3"/>
    <mergeCell ref="BCB3:BCD3"/>
    <mergeCell ref="BCE3:BCG3"/>
    <mergeCell ref="BCH3:BCJ3"/>
    <mergeCell ref="BBA3:BBC3"/>
    <mergeCell ref="BBD3:BBF3"/>
    <mergeCell ref="BBG3:BBI3"/>
    <mergeCell ref="BBJ3:BBL3"/>
    <mergeCell ref="BBM3:BBO3"/>
    <mergeCell ref="BBP3:BBR3"/>
    <mergeCell ref="BAI3:BAK3"/>
    <mergeCell ref="BAL3:BAN3"/>
    <mergeCell ref="BAO3:BAQ3"/>
    <mergeCell ref="BAR3:BAT3"/>
    <mergeCell ref="BAU3:BAW3"/>
    <mergeCell ref="BAX3:BAZ3"/>
    <mergeCell ref="AZQ3:AZS3"/>
    <mergeCell ref="AZT3:AZV3"/>
    <mergeCell ref="AZW3:AZY3"/>
    <mergeCell ref="AZZ3:BAB3"/>
    <mergeCell ref="BAC3:BAE3"/>
    <mergeCell ref="BAF3:BAH3"/>
    <mergeCell ref="AYY3:AZA3"/>
    <mergeCell ref="AZB3:AZD3"/>
    <mergeCell ref="AZE3:AZG3"/>
    <mergeCell ref="AZH3:AZJ3"/>
    <mergeCell ref="AZK3:AZM3"/>
    <mergeCell ref="AZN3:AZP3"/>
    <mergeCell ref="AYG3:AYI3"/>
    <mergeCell ref="AYJ3:AYL3"/>
    <mergeCell ref="AYM3:AYO3"/>
    <mergeCell ref="AYP3:AYR3"/>
    <mergeCell ref="AYS3:AYU3"/>
    <mergeCell ref="AYV3:AYX3"/>
    <mergeCell ref="AXO3:AXQ3"/>
    <mergeCell ref="AXR3:AXT3"/>
    <mergeCell ref="AXU3:AXW3"/>
    <mergeCell ref="AXX3:AXZ3"/>
    <mergeCell ref="AYA3:AYC3"/>
    <mergeCell ref="AYD3:AYF3"/>
    <mergeCell ref="AWW3:AWY3"/>
    <mergeCell ref="AWZ3:AXB3"/>
    <mergeCell ref="AXC3:AXE3"/>
    <mergeCell ref="AXF3:AXH3"/>
    <mergeCell ref="AXI3:AXK3"/>
    <mergeCell ref="AXL3:AXN3"/>
    <mergeCell ref="AWE3:AWG3"/>
    <mergeCell ref="AWH3:AWJ3"/>
    <mergeCell ref="AWK3:AWM3"/>
    <mergeCell ref="AWN3:AWP3"/>
    <mergeCell ref="AWQ3:AWS3"/>
    <mergeCell ref="AWT3:AWV3"/>
    <mergeCell ref="AVM3:AVO3"/>
    <mergeCell ref="AVP3:AVR3"/>
    <mergeCell ref="AVS3:AVU3"/>
    <mergeCell ref="AVV3:AVX3"/>
    <mergeCell ref="AVY3:AWA3"/>
    <mergeCell ref="AWB3:AWD3"/>
    <mergeCell ref="AUU3:AUW3"/>
    <mergeCell ref="AUX3:AUZ3"/>
    <mergeCell ref="AVA3:AVC3"/>
    <mergeCell ref="AVD3:AVF3"/>
    <mergeCell ref="AVG3:AVI3"/>
    <mergeCell ref="AVJ3:AVL3"/>
    <mergeCell ref="AUC3:AUE3"/>
    <mergeCell ref="AUF3:AUH3"/>
    <mergeCell ref="AUI3:AUK3"/>
    <mergeCell ref="AUL3:AUN3"/>
    <mergeCell ref="AUO3:AUQ3"/>
    <mergeCell ref="AUR3:AUT3"/>
    <mergeCell ref="ATK3:ATM3"/>
    <mergeCell ref="ATN3:ATP3"/>
    <mergeCell ref="ATQ3:ATS3"/>
    <mergeCell ref="ATT3:ATV3"/>
    <mergeCell ref="ATW3:ATY3"/>
    <mergeCell ref="ATZ3:AUB3"/>
    <mergeCell ref="ASS3:ASU3"/>
    <mergeCell ref="ASV3:ASX3"/>
    <mergeCell ref="ASY3:ATA3"/>
    <mergeCell ref="ATB3:ATD3"/>
    <mergeCell ref="ATE3:ATG3"/>
    <mergeCell ref="ATH3:ATJ3"/>
    <mergeCell ref="ASA3:ASC3"/>
    <mergeCell ref="ASD3:ASF3"/>
    <mergeCell ref="ASG3:ASI3"/>
    <mergeCell ref="ASJ3:ASL3"/>
    <mergeCell ref="ASM3:ASO3"/>
    <mergeCell ref="ASP3:ASR3"/>
    <mergeCell ref="ARI3:ARK3"/>
    <mergeCell ref="ARL3:ARN3"/>
    <mergeCell ref="ARO3:ARQ3"/>
    <mergeCell ref="ARR3:ART3"/>
    <mergeCell ref="ARU3:ARW3"/>
    <mergeCell ref="ARX3:ARZ3"/>
    <mergeCell ref="AQQ3:AQS3"/>
    <mergeCell ref="AQT3:AQV3"/>
    <mergeCell ref="AQW3:AQY3"/>
    <mergeCell ref="AQZ3:ARB3"/>
    <mergeCell ref="ARC3:ARE3"/>
    <mergeCell ref="ARF3:ARH3"/>
    <mergeCell ref="APY3:AQA3"/>
    <mergeCell ref="AQB3:AQD3"/>
    <mergeCell ref="AQE3:AQG3"/>
    <mergeCell ref="AQH3:AQJ3"/>
    <mergeCell ref="AQK3:AQM3"/>
    <mergeCell ref="AQN3:AQP3"/>
    <mergeCell ref="APG3:API3"/>
    <mergeCell ref="APJ3:APL3"/>
    <mergeCell ref="APM3:APO3"/>
    <mergeCell ref="APP3:APR3"/>
    <mergeCell ref="APS3:APU3"/>
    <mergeCell ref="APV3:APX3"/>
    <mergeCell ref="AOO3:AOQ3"/>
    <mergeCell ref="AOR3:AOT3"/>
    <mergeCell ref="AOU3:AOW3"/>
    <mergeCell ref="AOX3:AOZ3"/>
    <mergeCell ref="APA3:APC3"/>
    <mergeCell ref="APD3:APF3"/>
    <mergeCell ref="ANW3:ANY3"/>
    <mergeCell ref="ANZ3:AOB3"/>
    <mergeCell ref="AOC3:AOE3"/>
    <mergeCell ref="AOF3:AOH3"/>
    <mergeCell ref="AOI3:AOK3"/>
    <mergeCell ref="AOL3:AON3"/>
    <mergeCell ref="ANE3:ANG3"/>
    <mergeCell ref="ANH3:ANJ3"/>
    <mergeCell ref="ANK3:ANM3"/>
    <mergeCell ref="ANN3:ANP3"/>
    <mergeCell ref="ANQ3:ANS3"/>
    <mergeCell ref="ANT3:ANV3"/>
    <mergeCell ref="AMM3:AMO3"/>
    <mergeCell ref="AMP3:AMR3"/>
    <mergeCell ref="AMS3:AMU3"/>
    <mergeCell ref="AMV3:AMX3"/>
    <mergeCell ref="AMY3:ANA3"/>
    <mergeCell ref="ANB3:AND3"/>
    <mergeCell ref="ALU3:ALW3"/>
    <mergeCell ref="ALX3:ALZ3"/>
    <mergeCell ref="AMA3:AMC3"/>
    <mergeCell ref="AMD3:AMF3"/>
    <mergeCell ref="AMG3:AMI3"/>
    <mergeCell ref="AMJ3:AML3"/>
    <mergeCell ref="ALC3:ALE3"/>
    <mergeCell ref="ALF3:ALH3"/>
    <mergeCell ref="ALI3:ALK3"/>
    <mergeCell ref="ALL3:ALN3"/>
    <mergeCell ref="ALO3:ALQ3"/>
    <mergeCell ref="ALR3:ALT3"/>
    <mergeCell ref="AKK3:AKM3"/>
    <mergeCell ref="AKN3:AKP3"/>
    <mergeCell ref="AKQ3:AKS3"/>
    <mergeCell ref="AKT3:AKV3"/>
    <mergeCell ref="AKW3:AKY3"/>
    <mergeCell ref="AKZ3:ALB3"/>
    <mergeCell ref="AJS3:AJU3"/>
    <mergeCell ref="AJV3:AJX3"/>
    <mergeCell ref="AJY3:AKA3"/>
    <mergeCell ref="AKB3:AKD3"/>
    <mergeCell ref="AKE3:AKG3"/>
    <mergeCell ref="AKH3:AKJ3"/>
    <mergeCell ref="AJA3:AJC3"/>
    <mergeCell ref="AJD3:AJF3"/>
    <mergeCell ref="AJG3:AJI3"/>
    <mergeCell ref="AJJ3:AJL3"/>
    <mergeCell ref="AJM3:AJO3"/>
    <mergeCell ref="AJP3:AJR3"/>
    <mergeCell ref="AII3:AIK3"/>
    <mergeCell ref="AIL3:AIN3"/>
    <mergeCell ref="AIO3:AIQ3"/>
    <mergeCell ref="AIR3:AIT3"/>
    <mergeCell ref="AIU3:AIW3"/>
    <mergeCell ref="AIX3:AIZ3"/>
    <mergeCell ref="AHQ3:AHS3"/>
    <mergeCell ref="AHT3:AHV3"/>
    <mergeCell ref="AHW3:AHY3"/>
    <mergeCell ref="AHZ3:AIB3"/>
    <mergeCell ref="AIC3:AIE3"/>
    <mergeCell ref="AIF3:AIH3"/>
    <mergeCell ref="AGY3:AHA3"/>
    <mergeCell ref="AHB3:AHD3"/>
    <mergeCell ref="AHE3:AHG3"/>
    <mergeCell ref="AHH3:AHJ3"/>
    <mergeCell ref="AHK3:AHM3"/>
    <mergeCell ref="AHN3:AHP3"/>
    <mergeCell ref="AGG3:AGI3"/>
    <mergeCell ref="AGJ3:AGL3"/>
    <mergeCell ref="AGM3:AGO3"/>
    <mergeCell ref="AGP3:AGR3"/>
    <mergeCell ref="AGS3:AGU3"/>
    <mergeCell ref="AGV3:AGX3"/>
    <mergeCell ref="AFO3:AFQ3"/>
    <mergeCell ref="AFR3:AFT3"/>
    <mergeCell ref="AFU3:AFW3"/>
    <mergeCell ref="AFX3:AFZ3"/>
    <mergeCell ref="AGA3:AGC3"/>
    <mergeCell ref="AGD3:AGF3"/>
    <mergeCell ref="AEW3:AEY3"/>
    <mergeCell ref="AEZ3:AFB3"/>
    <mergeCell ref="AFC3:AFE3"/>
    <mergeCell ref="AFF3:AFH3"/>
    <mergeCell ref="AFI3:AFK3"/>
    <mergeCell ref="AFL3:AFN3"/>
    <mergeCell ref="AEE3:AEG3"/>
    <mergeCell ref="AEH3:AEJ3"/>
    <mergeCell ref="AEK3:AEM3"/>
    <mergeCell ref="AEN3:AEP3"/>
    <mergeCell ref="AEQ3:AES3"/>
    <mergeCell ref="AET3:AEV3"/>
    <mergeCell ref="ADM3:ADO3"/>
    <mergeCell ref="ADP3:ADR3"/>
    <mergeCell ref="ADS3:ADU3"/>
    <mergeCell ref="ADV3:ADX3"/>
    <mergeCell ref="ADY3:AEA3"/>
    <mergeCell ref="AEB3:AED3"/>
    <mergeCell ref="ACU3:ACW3"/>
    <mergeCell ref="ACX3:ACZ3"/>
    <mergeCell ref="ADA3:ADC3"/>
    <mergeCell ref="ADD3:ADF3"/>
    <mergeCell ref="ADG3:ADI3"/>
    <mergeCell ref="ADJ3:ADL3"/>
    <mergeCell ref="ACC3:ACE3"/>
    <mergeCell ref="ACF3:ACH3"/>
    <mergeCell ref="ACI3:ACK3"/>
    <mergeCell ref="ACL3:ACN3"/>
    <mergeCell ref="ACO3:ACQ3"/>
    <mergeCell ref="ACR3:ACT3"/>
    <mergeCell ref="ABK3:ABM3"/>
    <mergeCell ref="ABN3:ABP3"/>
    <mergeCell ref="ABQ3:ABS3"/>
    <mergeCell ref="ABT3:ABV3"/>
    <mergeCell ref="ABW3:ABY3"/>
    <mergeCell ref="ABZ3:ACB3"/>
    <mergeCell ref="AAS3:AAU3"/>
    <mergeCell ref="AAV3:AAX3"/>
    <mergeCell ref="AAY3:ABA3"/>
    <mergeCell ref="ABB3:ABD3"/>
    <mergeCell ref="ABE3:ABG3"/>
    <mergeCell ref="ABH3:ABJ3"/>
    <mergeCell ref="AAA3:AAC3"/>
    <mergeCell ref="AAD3:AAF3"/>
    <mergeCell ref="AAG3:AAI3"/>
    <mergeCell ref="AAJ3:AAL3"/>
    <mergeCell ref="AAM3:AAO3"/>
    <mergeCell ref="AAP3:AAR3"/>
    <mergeCell ref="ZI3:ZK3"/>
    <mergeCell ref="ZL3:ZN3"/>
    <mergeCell ref="ZO3:ZQ3"/>
    <mergeCell ref="ZR3:ZT3"/>
    <mergeCell ref="ZU3:ZW3"/>
    <mergeCell ref="ZX3:ZZ3"/>
    <mergeCell ref="YQ3:YS3"/>
    <mergeCell ref="YT3:YV3"/>
    <mergeCell ref="YW3:YY3"/>
    <mergeCell ref="YZ3:ZB3"/>
    <mergeCell ref="ZC3:ZE3"/>
    <mergeCell ref="ZF3:ZH3"/>
    <mergeCell ref="XY3:YA3"/>
    <mergeCell ref="YB3:YD3"/>
    <mergeCell ref="YE3:YG3"/>
    <mergeCell ref="YH3:YJ3"/>
    <mergeCell ref="YK3:YM3"/>
    <mergeCell ref="YN3:YP3"/>
    <mergeCell ref="XG3:XI3"/>
    <mergeCell ref="XJ3:XL3"/>
    <mergeCell ref="XM3:XO3"/>
    <mergeCell ref="XP3:XR3"/>
    <mergeCell ref="XS3:XU3"/>
    <mergeCell ref="XV3:XX3"/>
    <mergeCell ref="WO3:WQ3"/>
    <mergeCell ref="WR3:WT3"/>
    <mergeCell ref="WU3:WW3"/>
    <mergeCell ref="WX3:WZ3"/>
    <mergeCell ref="XA3:XC3"/>
    <mergeCell ref="XD3:XF3"/>
    <mergeCell ref="VW3:VY3"/>
    <mergeCell ref="VZ3:WB3"/>
    <mergeCell ref="WC3:WE3"/>
    <mergeCell ref="WF3:WH3"/>
    <mergeCell ref="WI3:WK3"/>
    <mergeCell ref="WL3:WN3"/>
    <mergeCell ref="VE3:VG3"/>
    <mergeCell ref="VH3:VJ3"/>
    <mergeCell ref="VK3:VM3"/>
    <mergeCell ref="VN3:VP3"/>
    <mergeCell ref="VQ3:VS3"/>
    <mergeCell ref="VT3:VV3"/>
    <mergeCell ref="UM3:UO3"/>
    <mergeCell ref="UP3:UR3"/>
    <mergeCell ref="US3:UU3"/>
    <mergeCell ref="UV3:UX3"/>
    <mergeCell ref="UY3:VA3"/>
    <mergeCell ref="VB3:VD3"/>
    <mergeCell ref="TU3:TW3"/>
    <mergeCell ref="TX3:TZ3"/>
    <mergeCell ref="UA3:UC3"/>
    <mergeCell ref="UD3:UF3"/>
    <mergeCell ref="UG3:UI3"/>
    <mergeCell ref="UJ3:UL3"/>
    <mergeCell ref="TC3:TE3"/>
    <mergeCell ref="TF3:TH3"/>
    <mergeCell ref="TI3:TK3"/>
    <mergeCell ref="TL3:TN3"/>
    <mergeCell ref="TO3:TQ3"/>
    <mergeCell ref="TR3:TT3"/>
    <mergeCell ref="SK3:SM3"/>
    <mergeCell ref="SN3:SP3"/>
    <mergeCell ref="SQ3:SS3"/>
    <mergeCell ref="ST3:SV3"/>
    <mergeCell ref="SW3:SY3"/>
    <mergeCell ref="SZ3:TB3"/>
    <mergeCell ref="RS3:RU3"/>
    <mergeCell ref="RV3:RX3"/>
    <mergeCell ref="RY3:SA3"/>
    <mergeCell ref="SB3:SD3"/>
    <mergeCell ref="SE3:SG3"/>
    <mergeCell ref="SH3:SJ3"/>
    <mergeCell ref="RA3:RC3"/>
    <mergeCell ref="RD3:RF3"/>
    <mergeCell ref="RG3:RI3"/>
    <mergeCell ref="RJ3:RL3"/>
    <mergeCell ref="RM3:RO3"/>
    <mergeCell ref="RP3:RR3"/>
    <mergeCell ref="QI3:QK3"/>
    <mergeCell ref="QL3:QN3"/>
    <mergeCell ref="QO3:QQ3"/>
    <mergeCell ref="QR3:QT3"/>
    <mergeCell ref="QU3:QW3"/>
    <mergeCell ref="QX3:QZ3"/>
    <mergeCell ref="PQ3:PS3"/>
    <mergeCell ref="PT3:PV3"/>
    <mergeCell ref="PW3:PY3"/>
    <mergeCell ref="PZ3:QB3"/>
    <mergeCell ref="QC3:QE3"/>
    <mergeCell ref="QF3:QH3"/>
    <mergeCell ref="OY3:PA3"/>
    <mergeCell ref="PB3:PD3"/>
    <mergeCell ref="PE3:PG3"/>
    <mergeCell ref="PH3:PJ3"/>
    <mergeCell ref="PK3:PM3"/>
    <mergeCell ref="PN3:PP3"/>
    <mergeCell ref="OG3:OI3"/>
    <mergeCell ref="OJ3:OL3"/>
    <mergeCell ref="OM3:OO3"/>
    <mergeCell ref="OP3:OR3"/>
    <mergeCell ref="OS3:OU3"/>
    <mergeCell ref="OV3:OX3"/>
    <mergeCell ref="NO3:NQ3"/>
    <mergeCell ref="NR3:NT3"/>
    <mergeCell ref="NU3:NW3"/>
    <mergeCell ref="NX3:NZ3"/>
    <mergeCell ref="OA3:OC3"/>
    <mergeCell ref="OD3:OF3"/>
    <mergeCell ref="MW3:MY3"/>
    <mergeCell ref="MZ3:NB3"/>
    <mergeCell ref="NC3:NE3"/>
    <mergeCell ref="NF3:NH3"/>
    <mergeCell ref="NI3:NK3"/>
    <mergeCell ref="NL3:NN3"/>
    <mergeCell ref="ME3:MG3"/>
    <mergeCell ref="MH3:MJ3"/>
    <mergeCell ref="MK3:MM3"/>
    <mergeCell ref="MN3:MP3"/>
    <mergeCell ref="MQ3:MS3"/>
    <mergeCell ref="MT3:MV3"/>
    <mergeCell ref="LM3:LO3"/>
    <mergeCell ref="LP3:LR3"/>
    <mergeCell ref="LS3:LU3"/>
    <mergeCell ref="LV3:LX3"/>
    <mergeCell ref="LY3:MA3"/>
    <mergeCell ref="MB3:MD3"/>
    <mergeCell ref="KU3:KW3"/>
    <mergeCell ref="KX3:KZ3"/>
    <mergeCell ref="LA3:LC3"/>
    <mergeCell ref="LD3:LF3"/>
    <mergeCell ref="LG3:LI3"/>
    <mergeCell ref="LJ3:LL3"/>
    <mergeCell ref="KC3:KE3"/>
    <mergeCell ref="KF3:KH3"/>
    <mergeCell ref="KI3:KK3"/>
    <mergeCell ref="KL3:KN3"/>
    <mergeCell ref="KO3:KQ3"/>
    <mergeCell ref="KR3:KT3"/>
    <mergeCell ref="JK3:JM3"/>
    <mergeCell ref="JN3:JP3"/>
    <mergeCell ref="JQ3:JS3"/>
    <mergeCell ref="JT3:JV3"/>
    <mergeCell ref="JW3:JY3"/>
    <mergeCell ref="JZ3:KB3"/>
    <mergeCell ref="IS3:IU3"/>
    <mergeCell ref="IV3:IX3"/>
    <mergeCell ref="IY3:JA3"/>
    <mergeCell ref="JB3:JD3"/>
    <mergeCell ref="JE3:JG3"/>
    <mergeCell ref="JH3:JJ3"/>
    <mergeCell ref="IA3:IC3"/>
    <mergeCell ref="ID3:IF3"/>
    <mergeCell ref="IG3:II3"/>
    <mergeCell ref="IJ3:IL3"/>
    <mergeCell ref="IM3:IO3"/>
    <mergeCell ref="IP3:IR3"/>
    <mergeCell ref="HI3:HK3"/>
    <mergeCell ref="HL3:HN3"/>
    <mergeCell ref="HO3:HQ3"/>
    <mergeCell ref="HR3:HT3"/>
    <mergeCell ref="HU3:HW3"/>
    <mergeCell ref="HX3:HZ3"/>
    <mergeCell ref="GQ3:GS3"/>
    <mergeCell ref="GT3:GV3"/>
    <mergeCell ref="GW3:GY3"/>
    <mergeCell ref="GZ3:HB3"/>
    <mergeCell ref="HC3:HE3"/>
    <mergeCell ref="HF3:HH3"/>
    <mergeCell ref="FY3:GA3"/>
    <mergeCell ref="GB3:GD3"/>
    <mergeCell ref="GE3:GG3"/>
    <mergeCell ref="GH3:GJ3"/>
    <mergeCell ref="GK3:GM3"/>
    <mergeCell ref="GN3:GP3"/>
    <mergeCell ref="FG3:FI3"/>
    <mergeCell ref="FJ3:FL3"/>
    <mergeCell ref="FM3:FO3"/>
    <mergeCell ref="FP3:FR3"/>
    <mergeCell ref="FS3:FU3"/>
    <mergeCell ref="FV3:FX3"/>
    <mergeCell ref="EO3:EQ3"/>
    <mergeCell ref="ER3:ET3"/>
    <mergeCell ref="EU3:EW3"/>
    <mergeCell ref="EX3:EZ3"/>
    <mergeCell ref="FA3:FC3"/>
    <mergeCell ref="FD3:FF3"/>
    <mergeCell ref="DW3:DY3"/>
    <mergeCell ref="DZ3:EB3"/>
    <mergeCell ref="EC3:EE3"/>
    <mergeCell ref="EF3:EH3"/>
    <mergeCell ref="EI3:EK3"/>
    <mergeCell ref="EL3:EN3"/>
    <mergeCell ref="DE3:DG3"/>
    <mergeCell ref="DH3:DJ3"/>
    <mergeCell ref="DK3:DM3"/>
    <mergeCell ref="DN3:DP3"/>
    <mergeCell ref="DQ3:DS3"/>
    <mergeCell ref="DT3:DV3"/>
    <mergeCell ref="CM3:CO3"/>
    <mergeCell ref="CP3:CR3"/>
    <mergeCell ref="CS3:CU3"/>
    <mergeCell ref="CV3:CX3"/>
    <mergeCell ref="CY3:DA3"/>
    <mergeCell ref="DB3:DD3"/>
    <mergeCell ref="BU3:BW3"/>
    <mergeCell ref="BX3:BZ3"/>
    <mergeCell ref="CA3:CC3"/>
    <mergeCell ref="CD3:CF3"/>
    <mergeCell ref="CG3:CI3"/>
    <mergeCell ref="CJ3:CL3"/>
    <mergeCell ref="J3:L3"/>
    <mergeCell ref="M3:O3"/>
    <mergeCell ref="P3:R3"/>
    <mergeCell ref="BC3:BE3"/>
    <mergeCell ref="BF3:BH3"/>
    <mergeCell ref="BI3:BK3"/>
    <mergeCell ref="BL3:BN3"/>
    <mergeCell ref="BO3:BQ3"/>
    <mergeCell ref="BR3:BT3"/>
    <mergeCell ref="AK3:AM3"/>
    <mergeCell ref="AN3:AP3"/>
    <mergeCell ref="AQ3:AS3"/>
    <mergeCell ref="AT3:AV3"/>
    <mergeCell ref="AW3:AY3"/>
    <mergeCell ref="AZ3:BB3"/>
    <mergeCell ref="S3:U3"/>
    <mergeCell ref="V3:X3"/>
    <mergeCell ref="Y3:AA3"/>
    <mergeCell ref="AB3:AD3"/>
    <mergeCell ref="AE3:AG3"/>
    <mergeCell ref="AH3:AJ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1"/>
  <dimension ref="A1:D18"/>
  <sheetViews>
    <sheetView showGridLines="0" zoomScale="90" zoomScaleNormal="90" workbookViewId="0">
      <selection activeCell="B3" sqref="B3:D18"/>
    </sheetView>
  </sheetViews>
  <sheetFormatPr defaultColWidth="54.42578125" defaultRowHeight="37.5" customHeight="1" x14ac:dyDescent="0.3"/>
  <cols>
    <col min="1" max="1" width="14" customWidth="1"/>
    <col min="2" max="2" width="5.7109375" customWidth="1"/>
    <col min="4" max="4" width="88.5703125" bestFit="1" customWidth="1"/>
  </cols>
  <sheetData>
    <row r="1" spans="1:4" ht="16.5" customHeight="1" x14ac:dyDescent="0.3">
      <c r="A1" s="345"/>
    </row>
    <row r="2" spans="1:4" ht="13.5" customHeight="1" x14ac:dyDescent="0.3"/>
    <row r="3" spans="1:4" ht="17.25" thickBot="1" x14ac:dyDescent="0.35">
      <c r="B3" s="617" t="s">
        <v>338</v>
      </c>
      <c r="C3" s="617"/>
      <c r="D3" s="617"/>
    </row>
    <row r="4" spans="1:4" ht="37.5" customHeight="1" thickBot="1" x14ac:dyDescent="0.35">
      <c r="B4" s="557" t="s">
        <v>533</v>
      </c>
      <c r="C4" s="457" t="s">
        <v>334</v>
      </c>
      <c r="D4" s="458" t="s">
        <v>339</v>
      </c>
    </row>
    <row r="5" spans="1:4" ht="47.25" customHeight="1" thickBot="1" x14ac:dyDescent="0.35">
      <c r="B5" s="558">
        <v>1</v>
      </c>
      <c r="C5" s="616" t="s">
        <v>559</v>
      </c>
      <c r="D5" s="616"/>
    </row>
    <row r="6" spans="1:4" ht="41.25" thickBot="1" x14ac:dyDescent="0.35">
      <c r="B6" s="558">
        <v>1</v>
      </c>
      <c r="C6" s="459" t="s">
        <v>560</v>
      </c>
      <c r="D6" s="459" t="s">
        <v>571</v>
      </c>
    </row>
    <row r="7" spans="1:4" ht="27.75" thickBot="1" x14ac:dyDescent="0.35">
      <c r="B7" s="558">
        <v>1</v>
      </c>
      <c r="C7" s="459" t="s">
        <v>561</v>
      </c>
      <c r="D7" s="463" t="s">
        <v>583</v>
      </c>
    </row>
    <row r="8" spans="1:4" ht="27.75" thickBot="1" x14ac:dyDescent="0.35">
      <c r="B8" s="471">
        <v>1</v>
      </c>
      <c r="C8" s="460" t="s">
        <v>562</v>
      </c>
      <c r="D8" s="459" t="s">
        <v>572</v>
      </c>
    </row>
    <row r="9" spans="1:4" ht="47.25" customHeight="1" thickBot="1" x14ac:dyDescent="0.35">
      <c r="B9" s="558">
        <v>2</v>
      </c>
      <c r="C9" s="618" t="s">
        <v>563</v>
      </c>
      <c r="D9" s="618"/>
    </row>
    <row r="10" spans="1:4" ht="84.75" customHeight="1" thickBot="1" x14ac:dyDescent="0.35">
      <c r="B10" s="558">
        <v>2</v>
      </c>
      <c r="C10" s="461" t="s">
        <v>564</v>
      </c>
      <c r="D10" s="459" t="s">
        <v>584</v>
      </c>
    </row>
    <row r="11" spans="1:4" ht="99" customHeight="1" thickBot="1" x14ac:dyDescent="0.35">
      <c r="B11" s="558">
        <v>2</v>
      </c>
      <c r="C11" s="461" t="s">
        <v>565</v>
      </c>
      <c r="D11" s="457" t="s">
        <v>585</v>
      </c>
    </row>
    <row r="12" spans="1:4" ht="108.75" thickBot="1" x14ac:dyDescent="0.35">
      <c r="B12" s="559">
        <v>2</v>
      </c>
      <c r="C12" s="459" t="s">
        <v>566</v>
      </c>
      <c r="D12" s="459" t="s">
        <v>586</v>
      </c>
    </row>
    <row r="13" spans="1:4" ht="37.5" customHeight="1" thickBot="1" x14ac:dyDescent="0.35">
      <c r="B13" s="462">
        <v>3</v>
      </c>
      <c r="C13" s="619" t="s">
        <v>567</v>
      </c>
      <c r="D13" s="619"/>
    </row>
    <row r="14" spans="1:4" ht="27.75" thickBot="1" x14ac:dyDescent="0.35">
      <c r="B14" s="558">
        <v>3</v>
      </c>
      <c r="C14" s="463" t="s">
        <v>535</v>
      </c>
      <c r="D14" s="463" t="s">
        <v>573</v>
      </c>
    </row>
    <row r="15" spans="1:4" ht="54.75" thickBot="1" x14ac:dyDescent="0.35">
      <c r="B15" s="558">
        <v>3</v>
      </c>
      <c r="C15" s="459" t="s">
        <v>568</v>
      </c>
      <c r="D15" s="459" t="s">
        <v>574</v>
      </c>
    </row>
    <row r="16" spans="1:4" ht="68.25" thickBot="1" x14ac:dyDescent="0.35">
      <c r="B16" s="558">
        <v>3</v>
      </c>
      <c r="C16" s="464" t="s">
        <v>569</v>
      </c>
      <c r="D16" s="459" t="s">
        <v>575</v>
      </c>
    </row>
    <row r="17" spans="2:4" ht="42" customHeight="1" thickBot="1" x14ac:dyDescent="0.35">
      <c r="B17" s="558">
        <v>3</v>
      </c>
      <c r="C17" s="459" t="s">
        <v>570</v>
      </c>
      <c r="D17" s="459" t="s">
        <v>587</v>
      </c>
    </row>
    <row r="18" spans="2:4" ht="27.75" thickBot="1" x14ac:dyDescent="0.35">
      <c r="B18" s="558">
        <v>3</v>
      </c>
      <c r="C18" s="464" t="s">
        <v>588</v>
      </c>
      <c r="D18" s="459" t="s">
        <v>589</v>
      </c>
    </row>
  </sheetData>
  <mergeCells count="4">
    <mergeCell ref="C5:D5"/>
    <mergeCell ref="B3:D3"/>
    <mergeCell ref="C9:D9"/>
    <mergeCell ref="C13:D13"/>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dimension ref="A1:D49"/>
  <sheetViews>
    <sheetView showGridLines="0" workbookViewId="0">
      <selection activeCell="B3" sqref="B3:D14"/>
    </sheetView>
  </sheetViews>
  <sheetFormatPr defaultColWidth="50.28515625" defaultRowHeight="16.5" x14ac:dyDescent="0.3"/>
  <cols>
    <col min="1" max="1" width="7.7109375" customWidth="1"/>
    <col min="2" max="2" width="35.7109375" customWidth="1"/>
    <col min="3" max="3" width="27.7109375" customWidth="1"/>
    <col min="4" max="4" width="61.42578125" customWidth="1"/>
  </cols>
  <sheetData>
    <row r="1" spans="1:4" x14ac:dyDescent="0.3">
      <c r="A1" s="345"/>
    </row>
    <row r="3" spans="1:4" ht="17.25" thickBot="1" x14ac:dyDescent="0.35">
      <c r="B3" s="624" t="s">
        <v>332</v>
      </c>
      <c r="C3" s="624"/>
      <c r="D3" s="624"/>
    </row>
    <row r="4" spans="1:4" ht="17.25" thickBot="1" x14ac:dyDescent="0.35">
      <c r="B4" s="557" t="s">
        <v>333</v>
      </c>
      <c r="C4" s="465" t="s">
        <v>334</v>
      </c>
      <c r="D4" s="465" t="s">
        <v>335</v>
      </c>
    </row>
    <row r="5" spans="1:4" ht="122.25" thickBot="1" x14ac:dyDescent="0.35">
      <c r="B5" s="620" t="s">
        <v>336</v>
      </c>
      <c r="C5" s="459" t="s">
        <v>534</v>
      </c>
      <c r="D5" s="459" t="s">
        <v>590</v>
      </c>
    </row>
    <row r="6" spans="1:4" ht="41.25" thickBot="1" x14ac:dyDescent="0.35">
      <c r="B6" s="620"/>
      <c r="C6" s="459" t="s">
        <v>576</v>
      </c>
      <c r="D6" s="459" t="s">
        <v>591</v>
      </c>
    </row>
    <row r="7" spans="1:4" ht="54.75" thickBot="1" x14ac:dyDescent="0.35">
      <c r="B7" s="557" t="s">
        <v>337</v>
      </c>
      <c r="C7" s="461" t="s">
        <v>577</v>
      </c>
      <c r="D7" s="459" t="s">
        <v>592</v>
      </c>
    </row>
    <row r="8" spans="1:4" ht="60" customHeight="1" thickBot="1" x14ac:dyDescent="0.35">
      <c r="B8" s="620" t="s">
        <v>340</v>
      </c>
      <c r="C8" s="457" t="s">
        <v>536</v>
      </c>
      <c r="D8" s="457" t="s">
        <v>578</v>
      </c>
    </row>
    <row r="9" spans="1:4" ht="41.25" thickBot="1" x14ac:dyDescent="0.35">
      <c r="B9" s="621"/>
      <c r="C9" s="466" t="s">
        <v>579</v>
      </c>
      <c r="D9" s="458" t="s">
        <v>580</v>
      </c>
    </row>
    <row r="10" spans="1:4" ht="99.75" customHeight="1" thickBot="1" x14ac:dyDescent="0.35">
      <c r="B10" s="622" t="s">
        <v>296</v>
      </c>
      <c r="C10" s="457" t="s">
        <v>509</v>
      </c>
      <c r="D10" s="459" t="s">
        <v>593</v>
      </c>
    </row>
    <row r="11" spans="1:4" ht="68.25" thickBot="1" x14ac:dyDescent="0.35">
      <c r="B11" s="622"/>
      <c r="C11" s="458" t="s">
        <v>537</v>
      </c>
      <c r="D11" s="466" t="s">
        <v>594</v>
      </c>
    </row>
    <row r="12" spans="1:4" ht="42" thickBot="1" x14ac:dyDescent="0.35">
      <c r="B12" s="622"/>
      <c r="C12" s="459" t="s">
        <v>581</v>
      </c>
      <c r="D12" s="467" t="s">
        <v>582</v>
      </c>
    </row>
    <row r="13" spans="1:4" ht="41.25" thickBot="1" x14ac:dyDescent="0.35">
      <c r="B13" s="623" t="s">
        <v>341</v>
      </c>
      <c r="C13" s="457" t="s">
        <v>538</v>
      </c>
      <c r="D13" s="457" t="s">
        <v>595</v>
      </c>
    </row>
    <row r="14" spans="1:4" ht="108.75" thickBot="1" x14ac:dyDescent="0.35">
      <c r="B14" s="623"/>
      <c r="C14" s="457" t="s">
        <v>539</v>
      </c>
      <c r="D14" s="464" t="s">
        <v>596</v>
      </c>
    </row>
    <row r="15" spans="1:4" x14ac:dyDescent="0.3">
      <c r="B15" s="124"/>
      <c r="C15" s="124"/>
      <c r="D15" s="124"/>
    </row>
    <row r="16" spans="1:4" x14ac:dyDescent="0.3">
      <c r="B16" s="124"/>
      <c r="C16" s="124"/>
      <c r="D16" s="124"/>
    </row>
    <row r="17" spans="2:4" x14ac:dyDescent="0.3">
      <c r="B17" s="124"/>
      <c r="C17" s="124"/>
      <c r="D17" s="124"/>
    </row>
    <row r="18" spans="2:4" x14ac:dyDescent="0.3">
      <c r="B18" s="124"/>
      <c r="C18" s="124"/>
      <c r="D18" s="124"/>
    </row>
    <row r="19" spans="2:4" x14ac:dyDescent="0.3">
      <c r="B19" s="124"/>
      <c r="C19" s="124"/>
      <c r="D19" s="124"/>
    </row>
    <row r="20" spans="2:4" x14ac:dyDescent="0.3">
      <c r="B20" s="124"/>
      <c r="C20" s="124"/>
      <c r="D20" s="124"/>
    </row>
    <row r="21" spans="2:4" x14ac:dyDescent="0.3">
      <c r="B21" s="124"/>
      <c r="C21" s="124"/>
      <c r="D21" s="124"/>
    </row>
    <row r="22" spans="2:4" x14ac:dyDescent="0.3">
      <c r="B22" s="124"/>
      <c r="C22" s="124"/>
      <c r="D22" s="124"/>
    </row>
    <row r="23" spans="2:4" x14ac:dyDescent="0.3">
      <c r="B23" s="124"/>
      <c r="C23" s="124"/>
      <c r="D23" s="124"/>
    </row>
    <row r="24" spans="2:4" x14ac:dyDescent="0.3">
      <c r="B24" s="124"/>
      <c r="C24" s="124"/>
      <c r="D24" s="124"/>
    </row>
    <row r="25" spans="2:4" x14ac:dyDescent="0.3">
      <c r="B25" s="124"/>
      <c r="C25" s="124"/>
      <c r="D25" s="124"/>
    </row>
    <row r="26" spans="2:4" x14ac:dyDescent="0.3">
      <c r="B26" s="124"/>
      <c r="C26" s="124"/>
      <c r="D26" s="124"/>
    </row>
    <row r="27" spans="2:4" x14ac:dyDescent="0.3">
      <c r="B27" s="124"/>
      <c r="C27" s="124"/>
      <c r="D27" s="124"/>
    </row>
    <row r="28" spans="2:4" x14ac:dyDescent="0.3">
      <c r="B28" s="124"/>
      <c r="C28" s="124"/>
      <c r="D28" s="124"/>
    </row>
    <row r="29" spans="2:4" x14ac:dyDescent="0.3">
      <c r="B29" s="124"/>
      <c r="C29" s="124"/>
      <c r="D29" s="124"/>
    </row>
    <row r="30" spans="2:4" x14ac:dyDescent="0.3">
      <c r="B30" s="124"/>
      <c r="C30" s="124"/>
      <c r="D30" s="124"/>
    </row>
    <row r="31" spans="2:4" x14ac:dyDescent="0.3">
      <c r="B31" s="124"/>
      <c r="C31" s="124"/>
      <c r="D31" s="124"/>
    </row>
    <row r="32" spans="2:4" x14ac:dyDescent="0.3">
      <c r="B32" s="124"/>
      <c r="C32" s="124"/>
      <c r="D32" s="124"/>
    </row>
    <row r="33" spans="2:4" x14ac:dyDescent="0.3">
      <c r="B33" s="124"/>
      <c r="C33" s="124"/>
      <c r="D33" s="124"/>
    </row>
    <row r="34" spans="2:4" x14ac:dyDescent="0.3">
      <c r="B34" s="124"/>
      <c r="C34" s="124"/>
      <c r="D34" s="124"/>
    </row>
    <row r="35" spans="2:4" x14ac:dyDescent="0.3">
      <c r="B35" s="124"/>
      <c r="C35" s="124"/>
      <c r="D35" s="124"/>
    </row>
    <row r="36" spans="2:4" x14ac:dyDescent="0.3">
      <c r="B36" s="124"/>
      <c r="C36" s="124"/>
      <c r="D36" s="124"/>
    </row>
    <row r="37" spans="2:4" x14ac:dyDescent="0.3">
      <c r="B37" s="124"/>
      <c r="C37" s="124"/>
      <c r="D37" s="124"/>
    </row>
    <row r="38" spans="2:4" x14ac:dyDescent="0.3">
      <c r="B38" s="124"/>
      <c r="C38" s="124"/>
      <c r="D38" s="124"/>
    </row>
    <row r="39" spans="2:4" x14ac:dyDescent="0.3">
      <c r="B39" s="124"/>
      <c r="C39" s="124"/>
      <c r="D39" s="124"/>
    </row>
    <row r="40" spans="2:4" x14ac:dyDescent="0.3">
      <c r="B40" s="124"/>
      <c r="C40" s="124"/>
      <c r="D40" s="124"/>
    </row>
    <row r="41" spans="2:4" x14ac:dyDescent="0.3">
      <c r="B41" s="124"/>
      <c r="C41" s="124"/>
      <c r="D41" s="124"/>
    </row>
    <row r="42" spans="2:4" x14ac:dyDescent="0.3">
      <c r="B42" s="124"/>
      <c r="C42" s="124"/>
      <c r="D42" s="124"/>
    </row>
    <row r="43" spans="2:4" x14ac:dyDescent="0.3">
      <c r="B43" s="124"/>
      <c r="C43" s="124"/>
      <c r="D43" s="124"/>
    </row>
    <row r="44" spans="2:4" x14ac:dyDescent="0.3">
      <c r="B44" s="124"/>
      <c r="C44" s="124"/>
      <c r="D44" s="124"/>
    </row>
    <row r="45" spans="2:4" x14ac:dyDescent="0.3">
      <c r="B45" s="124"/>
      <c r="C45" s="124"/>
      <c r="D45" s="124"/>
    </row>
    <row r="46" spans="2:4" x14ac:dyDescent="0.3">
      <c r="B46" s="124"/>
      <c r="C46" s="124"/>
      <c r="D46" s="124"/>
    </row>
    <row r="47" spans="2:4" x14ac:dyDescent="0.3">
      <c r="B47" s="124"/>
      <c r="C47" s="124"/>
      <c r="D47" s="124"/>
    </row>
    <row r="48" spans="2:4" x14ac:dyDescent="0.3">
      <c r="B48" s="124"/>
      <c r="C48" s="124"/>
      <c r="D48" s="124"/>
    </row>
    <row r="49" spans="2:4" x14ac:dyDescent="0.3">
      <c r="B49" s="124"/>
      <c r="C49" s="124"/>
      <c r="D49" s="124"/>
    </row>
  </sheetData>
  <mergeCells count="5">
    <mergeCell ref="B5:B6"/>
    <mergeCell ref="B8:B9"/>
    <mergeCell ref="B10:B12"/>
    <mergeCell ref="B13:B14"/>
    <mergeCell ref="B3:D3"/>
  </mergeCells>
  <pageMargins left="0.7" right="0.7" top="0.75" bottom="0.75" header="0.3" footer="0.3"/>
  <pageSetup paperSize="9" orientation="portrait" horizont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tabColor rgb="FFFFFF00"/>
  </sheetPr>
  <dimension ref="A1:K40"/>
  <sheetViews>
    <sheetView workbookViewId="0">
      <selection activeCell="D8" sqref="D8"/>
    </sheetView>
  </sheetViews>
  <sheetFormatPr defaultRowHeight="16.5" x14ac:dyDescent="0.3"/>
  <cols>
    <col min="1" max="1" width="34.28515625" customWidth="1"/>
    <col min="3" max="3" width="9.140625" customWidth="1"/>
    <col min="5" max="5" width="9.140625" customWidth="1"/>
    <col min="6" max="6" width="9.7109375" customWidth="1"/>
    <col min="8" max="8" width="10.42578125" bestFit="1" customWidth="1"/>
  </cols>
  <sheetData>
    <row r="1" spans="1:8" x14ac:dyDescent="0.3">
      <c r="A1" s="588" t="s">
        <v>322</v>
      </c>
      <c r="B1" s="589"/>
      <c r="C1" s="589"/>
      <c r="D1" s="589"/>
      <c r="E1" s="589"/>
      <c r="F1" s="590"/>
    </row>
    <row r="2" spans="1:8" ht="17.25" thickBot="1" x14ac:dyDescent="0.35">
      <c r="A2" s="192"/>
      <c r="B2" s="193" t="s">
        <v>4</v>
      </c>
      <c r="C2" s="194" t="s">
        <v>280</v>
      </c>
      <c r="D2" s="195" t="s">
        <v>281</v>
      </c>
      <c r="E2" s="196" t="s">
        <v>282</v>
      </c>
      <c r="F2" s="196" t="s">
        <v>278</v>
      </c>
    </row>
    <row r="3" spans="1:8" ht="16.5" customHeight="1" x14ac:dyDescent="0.3">
      <c r="A3" s="155" t="s">
        <v>228</v>
      </c>
      <c r="B3" s="156" t="s">
        <v>36</v>
      </c>
      <c r="C3" s="176">
        <f>tab4a!D6</f>
        <v>39.373836359512367</v>
      </c>
      <c r="D3" s="167">
        <f>tab4a!E6</f>
        <v>38.473818087544096</v>
      </c>
      <c r="E3" s="168">
        <f>'tab3'!E6</f>
        <v>38.307869325343823</v>
      </c>
      <c r="F3" s="157">
        <f>E3-D3</f>
        <v>-0.16594876220027288</v>
      </c>
      <c r="H3" s="144">
        <f t="shared" ref="H3:H21" si="0">F3/100*$F$27</f>
        <v>-125.74360483941919</v>
      </c>
    </row>
    <row r="4" spans="1:8" ht="16.5" customHeight="1" x14ac:dyDescent="0.3">
      <c r="A4" s="148" t="s">
        <v>230</v>
      </c>
      <c r="B4" s="126" t="s">
        <v>39</v>
      </c>
      <c r="C4" s="177">
        <f>tab4a!D8</f>
        <v>10.951777458137462</v>
      </c>
      <c r="D4" s="169">
        <f>tab4a!E8</f>
        <v>10.985263209364636</v>
      </c>
      <c r="E4" s="170">
        <f>'tab3'!E8</f>
        <v>10.845458155393889</v>
      </c>
      <c r="F4" s="149">
        <f t="shared" ref="F4:F20" si="1">E4-D4</f>
        <v>-0.13980505397074694</v>
      </c>
      <c r="H4" s="144">
        <f t="shared" si="0"/>
        <v>-105.93385107528309</v>
      </c>
    </row>
    <row r="5" spans="1:8" ht="16.5" customHeight="1" x14ac:dyDescent="0.3">
      <c r="A5" s="148" t="s">
        <v>232</v>
      </c>
      <c r="B5" s="126" t="s">
        <v>41</v>
      </c>
      <c r="C5" s="177">
        <f>tab4a!D9</f>
        <v>7.1494399784884619</v>
      </c>
      <c r="D5" s="169">
        <f>tab4a!E9</f>
        <v>7.1421321250111207</v>
      </c>
      <c r="E5" s="170">
        <f>'tab3'!E9</f>
        <v>7.1544880764398284</v>
      </c>
      <c r="F5" s="149">
        <f t="shared" si="1"/>
        <v>1.2355951428707712E-2</v>
      </c>
      <c r="H5" s="144">
        <f t="shared" si="0"/>
        <v>9.3624191784657054</v>
      </c>
    </row>
    <row r="6" spans="1:8" ht="16.5" customHeight="1" x14ac:dyDescent="0.3">
      <c r="A6" s="148" t="s">
        <v>233</v>
      </c>
      <c r="B6" s="126" t="s">
        <v>43</v>
      </c>
      <c r="C6" s="177">
        <f>tab4a!D10</f>
        <v>0</v>
      </c>
      <c r="D6" s="171">
        <f>tab4a!E10</f>
        <v>0</v>
      </c>
      <c r="E6" s="170">
        <f>'tab3'!E10</f>
        <v>0</v>
      </c>
      <c r="F6" s="149">
        <f t="shared" si="1"/>
        <v>0</v>
      </c>
      <c r="H6" s="144">
        <f t="shared" si="0"/>
        <v>0</v>
      </c>
    </row>
    <row r="7" spans="1:8" ht="16.5" customHeight="1" x14ac:dyDescent="0.3">
      <c r="A7" s="148" t="s">
        <v>234</v>
      </c>
      <c r="B7" s="126" t="s">
        <v>45</v>
      </c>
      <c r="C7" s="177">
        <f>tab4a!D11</f>
        <v>14.777566948417819</v>
      </c>
      <c r="D7" s="169">
        <f>tab4a!E11</f>
        <v>14.646436204148921</v>
      </c>
      <c r="E7" s="170">
        <f>'tab3'!E11</f>
        <v>14.567194084107223</v>
      </c>
      <c r="F7" s="149">
        <f t="shared" si="1"/>
        <v>-7.9242120041698172E-2</v>
      </c>
      <c r="H7" s="144">
        <f t="shared" si="0"/>
        <v>-60.043773132432136</v>
      </c>
    </row>
    <row r="8" spans="1:8" ht="16.5" customHeight="1" x14ac:dyDescent="0.3">
      <c r="A8" s="148" t="s">
        <v>235</v>
      </c>
      <c r="B8" s="126" t="s">
        <v>47</v>
      </c>
      <c r="C8" s="177">
        <f>tab4a!D12</f>
        <v>0.66245963691165566</v>
      </c>
      <c r="D8" s="169">
        <f>tab4a!E12</f>
        <v>0.62718018349425908</v>
      </c>
      <c r="E8" s="170">
        <f>'tab3'!E12</f>
        <v>0.62718018349425908</v>
      </c>
      <c r="F8" s="149">
        <f t="shared" si="1"/>
        <v>0</v>
      </c>
      <c r="H8" s="144">
        <f t="shared" si="0"/>
        <v>0</v>
      </c>
    </row>
    <row r="9" spans="1:8" ht="16.5" customHeight="1" x14ac:dyDescent="0.3">
      <c r="A9" s="148" t="s">
        <v>274</v>
      </c>
      <c r="B9" s="126"/>
      <c r="C9" s="177">
        <f>tab4a!D13</f>
        <v>5.8325923375569744</v>
      </c>
      <c r="D9" s="169">
        <f>tab4a!E13</f>
        <v>5.0728063655251603</v>
      </c>
      <c r="E9" s="170">
        <f>'tab3'!E13</f>
        <v>5.113548825908623</v>
      </c>
      <c r="F9" s="149">
        <f t="shared" si="1"/>
        <v>4.0742460383462742E-2</v>
      </c>
      <c r="H9" s="144">
        <f t="shared" si="0"/>
        <v>30.871600189828989</v>
      </c>
    </row>
    <row r="10" spans="1:8" ht="16.5" customHeight="1" x14ac:dyDescent="0.3">
      <c r="A10" s="150" t="s">
        <v>231</v>
      </c>
      <c r="B10" s="126"/>
      <c r="C10" s="177">
        <f>tab4a!D14</f>
        <v>31.28348430226956</v>
      </c>
      <c r="D10" s="169">
        <f>tab4a!E14</f>
        <v>32.773831538524682</v>
      </c>
      <c r="E10" s="170">
        <f>'tab3'!E14</f>
        <v>32.567140315940939</v>
      </c>
      <c r="F10" s="149">
        <f t="shared" si="1"/>
        <v>-0.20669122258374273</v>
      </c>
      <c r="H10" s="144">
        <f t="shared" si="0"/>
        <v>-156.61520502925359</v>
      </c>
    </row>
    <row r="11" spans="1:8" ht="16.5" customHeight="1" x14ac:dyDescent="0.3">
      <c r="A11" s="152" t="s">
        <v>229</v>
      </c>
      <c r="B11" s="153" t="s">
        <v>203</v>
      </c>
      <c r="C11" s="178">
        <f>tab4a!D15</f>
        <v>40.99979026262713</v>
      </c>
      <c r="D11" s="172">
        <f>tab4a!E15</f>
        <v>39.303817783394166</v>
      </c>
      <c r="E11" s="173">
        <f>'tab3'!E15</f>
        <v>38.253457373543078</v>
      </c>
      <c r="F11" s="154">
        <f t="shared" si="1"/>
        <v>-1.0503604098510877</v>
      </c>
      <c r="H11" s="144">
        <f t="shared" si="0"/>
        <v>-795.88484158677477</v>
      </c>
    </row>
    <row r="12" spans="1:8" ht="16.5" customHeight="1" x14ac:dyDescent="0.3">
      <c r="A12" s="148" t="s">
        <v>237</v>
      </c>
      <c r="B12" s="126" t="s">
        <v>53</v>
      </c>
      <c r="C12" s="177">
        <f>tab4a!D17</f>
        <v>8.9810457164603914</v>
      </c>
      <c r="D12" s="169">
        <f>tab4a!E17</f>
        <v>9.056592827509867</v>
      </c>
      <c r="E12" s="170">
        <f>'tab3'!E17</f>
        <v>8.9</v>
      </c>
      <c r="F12" s="170">
        <f t="shared" si="1"/>
        <v>-0.15659282750986669</v>
      </c>
      <c r="H12" s="144">
        <f t="shared" si="0"/>
        <v>-118.65437477216464</v>
      </c>
    </row>
    <row r="13" spans="1:8" ht="16.5" customHeight="1" x14ac:dyDescent="0.3">
      <c r="A13" s="148" t="s">
        <v>238</v>
      </c>
      <c r="B13" s="126" t="s">
        <v>55</v>
      </c>
      <c r="C13" s="177">
        <f>tab4a!D18</f>
        <v>5.9505113775197689</v>
      </c>
      <c r="D13" s="169">
        <f>tab4a!E18</f>
        <v>5.4617026179264272</v>
      </c>
      <c r="E13" s="170">
        <f>'tab3'!E18</f>
        <v>5.3</v>
      </c>
      <c r="F13" s="170">
        <f t="shared" si="1"/>
        <v>-0.16170261792642737</v>
      </c>
      <c r="H13" s="144">
        <f t="shared" si="0"/>
        <v>-122.52619314810912</v>
      </c>
    </row>
    <row r="14" spans="1:8" ht="16.5" customHeight="1" x14ac:dyDescent="0.3">
      <c r="A14" s="148" t="s">
        <v>239</v>
      </c>
      <c r="B14" s="126" t="s">
        <v>276</v>
      </c>
      <c r="C14" s="177">
        <f>tab4a!D19</f>
        <v>18.807670205278431</v>
      </c>
      <c r="D14" s="169">
        <f>tab4a!E19</f>
        <v>18.328081774631958</v>
      </c>
      <c r="E14" s="170">
        <f>'tab3'!E19</f>
        <v>18.131208941015849</v>
      </c>
      <c r="F14" s="170">
        <f t="shared" si="1"/>
        <v>-0.19687283361610852</v>
      </c>
      <c r="H14" s="144">
        <f t="shared" si="0"/>
        <v>-149.17556157463142</v>
      </c>
    </row>
    <row r="15" spans="1:8" ht="16.5" customHeight="1" x14ac:dyDescent="0.3">
      <c r="A15" s="151" t="s">
        <v>236</v>
      </c>
      <c r="B15" s="127"/>
      <c r="C15" s="177">
        <f>tab4a!D20</f>
        <v>0.20432728122744856</v>
      </c>
      <c r="D15" s="169">
        <f>tab4a!E20</f>
        <v>0.18202178004051028</v>
      </c>
      <c r="E15" s="170">
        <f>'tab3'!E20</f>
        <v>0.17190505149687468</v>
      </c>
      <c r="F15" s="170">
        <f t="shared" si="1"/>
        <v>-1.01167285436356E-2</v>
      </c>
      <c r="H15" s="144">
        <f t="shared" si="0"/>
        <v>-7.66570295187472</v>
      </c>
    </row>
    <row r="16" spans="1:8" ht="16.5" customHeight="1" x14ac:dyDescent="0.3">
      <c r="A16" s="148" t="s">
        <v>240</v>
      </c>
      <c r="B16" s="126" t="s">
        <v>60</v>
      </c>
      <c r="C16" s="177">
        <f>tab4a!D21</f>
        <v>1.31159060077506</v>
      </c>
      <c r="D16" s="169">
        <f>tab4a!E21</f>
        <v>1.2691689602499274</v>
      </c>
      <c r="E16" s="170">
        <f>'tab3'!E21</f>
        <v>1.3</v>
      </c>
      <c r="F16" s="212">
        <f t="shared" si="1"/>
        <v>3.083103975007262E-2</v>
      </c>
      <c r="H16" s="144">
        <f t="shared" si="0"/>
        <v>23.361464271983476</v>
      </c>
    </row>
    <row r="17" spans="1:11" ht="16.5" customHeight="1" x14ac:dyDescent="0.3">
      <c r="A17" s="148" t="s">
        <v>241</v>
      </c>
      <c r="B17" s="126" t="s">
        <v>62</v>
      </c>
      <c r="C17" s="177">
        <f>tab4a!D22</f>
        <v>0.40199140796988547</v>
      </c>
      <c r="D17" s="169">
        <f>tab4a!E22</f>
        <v>0.44051011642685189</v>
      </c>
      <c r="E17" s="170">
        <f>'tab3'!E22</f>
        <v>0.4</v>
      </c>
      <c r="F17" s="170">
        <f t="shared" si="1"/>
        <v>-4.0510116426851872E-2</v>
      </c>
      <c r="H17" s="144">
        <f t="shared" si="0"/>
        <v>-30.695547254696844</v>
      </c>
    </row>
    <row r="18" spans="1:11" ht="16.5" customHeight="1" x14ac:dyDescent="0.3">
      <c r="A18" s="148" t="s">
        <v>242</v>
      </c>
      <c r="B18" s="126" t="s">
        <v>64</v>
      </c>
      <c r="C18" s="177">
        <f>tab4a!D23</f>
        <v>3.3222946893444667</v>
      </c>
      <c r="D18" s="169">
        <f>tab4a!E23</f>
        <v>2.4171952919914239</v>
      </c>
      <c r="E18" s="170">
        <f>'tab3'!E23</f>
        <v>2.2000000000000002</v>
      </c>
      <c r="F18" s="212">
        <f t="shared" si="1"/>
        <v>-0.21719529199142373</v>
      </c>
      <c r="H18" s="144">
        <f t="shared" si="0"/>
        <v>-164.57440602173375</v>
      </c>
    </row>
    <row r="19" spans="1:11" ht="16.5" customHeight="1" x14ac:dyDescent="0.3">
      <c r="A19" s="148" t="s">
        <v>277</v>
      </c>
      <c r="B19" s="126" t="s">
        <v>66</v>
      </c>
      <c r="C19" s="177">
        <f>tab4a!D24</f>
        <v>0.3288420994457652</v>
      </c>
      <c r="D19" s="169">
        <f>tab4a!E24</f>
        <v>0.25584015363303741</v>
      </c>
      <c r="E19" s="170">
        <f>'tab3'!E24</f>
        <v>0.2</v>
      </c>
      <c r="F19" s="170">
        <f t="shared" si="1"/>
        <v>-5.5840153633037404E-2</v>
      </c>
      <c r="H19" s="144">
        <f t="shared" si="0"/>
        <v>-42.311506994738927</v>
      </c>
    </row>
    <row r="20" spans="1:11" ht="16.5" customHeight="1" x14ac:dyDescent="0.3">
      <c r="A20" s="148" t="s">
        <v>275</v>
      </c>
      <c r="B20" s="126"/>
      <c r="C20" s="177">
        <f>tab4a!D25</f>
        <v>1.8958441658333616</v>
      </c>
      <c r="D20" s="169">
        <f>tab4a!E25</f>
        <v>2.0747260410246695</v>
      </c>
      <c r="E20" s="170">
        <f>'tab3'!E25</f>
        <v>1.8534573735430782</v>
      </c>
      <c r="F20" s="170">
        <f t="shared" si="1"/>
        <v>-0.22126866748159135</v>
      </c>
      <c r="H20" s="144">
        <f t="shared" si="0"/>
        <v>-167.66090640418355</v>
      </c>
    </row>
    <row r="21" spans="1:11" ht="16.5" customHeight="1" x14ac:dyDescent="0.3">
      <c r="A21" s="158" t="s">
        <v>279</v>
      </c>
      <c r="B21" s="159" t="s">
        <v>2</v>
      </c>
      <c r="C21" s="179">
        <f>C3-C11</f>
        <v>-1.6259539031147625</v>
      </c>
      <c r="D21" s="213">
        <f>D3-D11</f>
        <v>-0.82999969585006994</v>
      </c>
      <c r="E21" s="160">
        <f>E3-E11</f>
        <v>5.4411951800744873E-2</v>
      </c>
      <c r="F21" s="231">
        <f>F3-F11</f>
        <v>0.88441164765081481</v>
      </c>
      <c r="H21" s="144">
        <f t="shared" si="0"/>
        <v>670.14123674735561</v>
      </c>
      <c r="K21" s="214">
        <f>D21+3.65</f>
        <v>2.82000030414993</v>
      </c>
    </row>
    <row r="22" spans="1:11" ht="16.5" customHeight="1" x14ac:dyDescent="0.3">
      <c r="A22" s="165" t="s">
        <v>283</v>
      </c>
      <c r="B22" s="161"/>
      <c r="C22" s="180">
        <f>C21*C27/100</f>
        <v>-1186.7287833412367</v>
      </c>
      <c r="D22" s="174">
        <f t="shared" ref="D22:F22" si="2">D21*D27/100</f>
        <v>-628.91191466589737</v>
      </c>
      <c r="E22" s="166">
        <f t="shared" si="2"/>
        <v>41.229322081458321</v>
      </c>
      <c r="F22" s="166">
        <f t="shared" si="2"/>
        <v>670.14123674735572</v>
      </c>
      <c r="H22" s="144"/>
    </row>
    <row r="23" spans="1:11" ht="16.5" customHeight="1" x14ac:dyDescent="0.3">
      <c r="A23" s="162" t="s">
        <v>284</v>
      </c>
      <c r="B23" s="163"/>
      <c r="C23" s="181">
        <f>C21+C16</f>
        <v>-0.31436330233970255</v>
      </c>
      <c r="D23" s="175">
        <f>D21+D16</f>
        <v>0.43916926439985748</v>
      </c>
      <c r="E23" s="164">
        <f t="shared" ref="E23:F23" si="3">E21+E16</f>
        <v>1.3544119518007449</v>
      </c>
      <c r="F23" s="230">
        <f t="shared" si="3"/>
        <v>0.91524268740088743</v>
      </c>
      <c r="H23" s="144"/>
    </row>
    <row r="24" spans="1:11" x14ac:dyDescent="0.3">
      <c r="A24" s="220" t="s">
        <v>283</v>
      </c>
      <c r="B24" s="221"/>
      <c r="C24" s="222">
        <f>C23/100*C27</f>
        <v>-229.44314632663799</v>
      </c>
      <c r="D24" s="223">
        <f t="shared" ref="D24:F24" si="4">D23/100*D27</f>
        <v>332.76973993737494</v>
      </c>
      <c r="E24" s="224">
        <f t="shared" si="4"/>
        <v>1026.272440956714</v>
      </c>
      <c r="F24" s="224">
        <f t="shared" si="4"/>
        <v>693.50270101933916</v>
      </c>
      <c r="H24" s="143">
        <v>671.70728701933785</v>
      </c>
    </row>
    <row r="25" spans="1:11" ht="16.5" customHeight="1" x14ac:dyDescent="0.3">
      <c r="A25" s="591" t="s">
        <v>294</v>
      </c>
      <c r="B25" s="591"/>
      <c r="C25" s="591"/>
      <c r="D25" s="591"/>
      <c r="E25" s="591"/>
      <c r="F25" s="147" t="s">
        <v>0</v>
      </c>
      <c r="H25" s="143"/>
    </row>
    <row r="26" spans="1:11" x14ac:dyDescent="0.3">
      <c r="A26" s="141"/>
      <c r="D26" s="2"/>
      <c r="E26" s="2"/>
      <c r="F26" s="2"/>
    </row>
    <row r="27" spans="1:11" x14ac:dyDescent="0.3">
      <c r="A27" s="141" t="s">
        <v>264</v>
      </c>
      <c r="C27" s="4">
        <v>72986.619181999995</v>
      </c>
      <c r="D27" s="4">
        <v>75772.547605788903</v>
      </c>
      <c r="E27" s="4">
        <v>75772.547605788903</v>
      </c>
      <c r="F27" s="4">
        <v>75772.547605788903</v>
      </c>
    </row>
    <row r="29" spans="1:11" x14ac:dyDescent="0.3">
      <c r="A29" s="191"/>
      <c r="B29" s="191"/>
      <c r="C29" s="191"/>
      <c r="D29" s="191"/>
      <c r="E29" s="191"/>
    </row>
    <row r="30" spans="1:11" x14ac:dyDescent="0.3">
      <c r="A30" s="592" t="s">
        <v>285</v>
      </c>
      <c r="B30" s="593"/>
      <c r="D30" s="199"/>
      <c r="E30" s="184"/>
    </row>
    <row r="31" spans="1:11" x14ac:dyDescent="0.3">
      <c r="A31" s="182"/>
      <c r="B31" s="183">
        <v>2014</v>
      </c>
      <c r="D31" s="185"/>
      <c r="E31" s="186"/>
    </row>
    <row r="32" spans="1:11" x14ac:dyDescent="0.3">
      <c r="A32" s="200" t="s">
        <v>286</v>
      </c>
      <c r="B32" s="201">
        <f>C32/$E$27*100</f>
        <v>-0.16594876220027288</v>
      </c>
      <c r="C32" s="211">
        <f>H3</f>
        <v>-125.74360483941919</v>
      </c>
      <c r="D32" s="185"/>
      <c r="E32" s="186"/>
    </row>
    <row r="33" spans="1:5" x14ac:dyDescent="0.3">
      <c r="A33" s="203" t="s">
        <v>293</v>
      </c>
      <c r="B33" s="204">
        <f t="shared" ref="B33:B39" si="5">C33/$E$27*100</f>
        <v>0.1440917633758676</v>
      </c>
      <c r="C33" s="202">
        <f>250-140.818</f>
        <v>109.18199999999999</v>
      </c>
      <c r="D33" s="187"/>
      <c r="E33" s="188"/>
    </row>
    <row r="34" spans="1:5" x14ac:dyDescent="0.3">
      <c r="A34" s="203" t="s">
        <v>287</v>
      </c>
      <c r="B34" s="204">
        <f t="shared" si="5"/>
        <v>1.0880213560841334</v>
      </c>
      <c r="C34" s="202">
        <v>824.42150000000004</v>
      </c>
      <c r="D34" s="185"/>
      <c r="E34" s="186"/>
    </row>
    <row r="35" spans="1:5" x14ac:dyDescent="0.3">
      <c r="A35" s="205" t="s">
        <v>288</v>
      </c>
      <c r="B35" s="206">
        <f t="shared" si="5"/>
        <v>-1.3980618816602741</v>
      </c>
      <c r="C35" s="202">
        <f>C32-C33-C34</f>
        <v>-1059.3471048394192</v>
      </c>
      <c r="D35" s="185"/>
      <c r="E35" s="186"/>
    </row>
    <row r="36" spans="1:5" x14ac:dyDescent="0.3">
      <c r="A36" s="207" t="s">
        <v>289</v>
      </c>
      <c r="B36" s="201">
        <f t="shared" si="5"/>
        <v>1.0503604098510877</v>
      </c>
      <c r="C36" s="211">
        <f>-H11</f>
        <v>795.88484158677477</v>
      </c>
      <c r="D36" s="197"/>
      <c r="E36" s="189"/>
    </row>
    <row r="37" spans="1:5" x14ac:dyDescent="0.3">
      <c r="A37" s="203" t="s">
        <v>293</v>
      </c>
      <c r="B37" s="204">
        <f t="shared" si="5"/>
        <v>-0.1440917633758676</v>
      </c>
      <c r="C37" s="202">
        <f>-250+140.818</f>
        <v>-109.18199999999999</v>
      </c>
      <c r="D37" s="185"/>
      <c r="E37" s="186"/>
    </row>
    <row r="38" spans="1:5" x14ac:dyDescent="0.3">
      <c r="A38" s="203" t="s">
        <v>290</v>
      </c>
      <c r="B38" s="204">
        <f t="shared" si="5"/>
        <v>-5.3840285550704164E-2</v>
      </c>
      <c r="C38" s="202">
        <v>-40.796155999999996</v>
      </c>
      <c r="D38" s="198"/>
      <c r="E38" s="198"/>
    </row>
    <row r="39" spans="1:5" x14ac:dyDescent="0.3">
      <c r="A39" s="208" t="s">
        <v>291</v>
      </c>
      <c r="B39" s="209">
        <f t="shared" si="5"/>
        <v>1.2482924587776594</v>
      </c>
      <c r="C39" s="202">
        <f>C36-C37-C38</f>
        <v>945.86299758677478</v>
      </c>
      <c r="D39" s="190"/>
      <c r="E39" s="190"/>
    </row>
    <row r="40" spans="1:5" x14ac:dyDescent="0.3">
      <c r="A40" s="210" t="s">
        <v>292</v>
      </c>
    </row>
  </sheetData>
  <mergeCells count="3">
    <mergeCell ref="A1:F1"/>
    <mergeCell ref="A25:E25"/>
    <mergeCell ref="A30:B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tabColor rgb="FFFFFF00"/>
  </sheetPr>
  <dimension ref="A1:B12"/>
  <sheetViews>
    <sheetView workbookViewId="0">
      <selection activeCell="A19" sqref="A19"/>
    </sheetView>
  </sheetViews>
  <sheetFormatPr defaultRowHeight="16.5" x14ac:dyDescent="0.3"/>
  <cols>
    <col min="1" max="1" width="60.28515625" customWidth="1"/>
    <col min="2" max="2" width="9.7109375" bestFit="1" customWidth="1"/>
  </cols>
  <sheetData>
    <row r="1" spans="1:2" ht="17.25" thickBot="1" x14ac:dyDescent="0.35"/>
    <row r="2" spans="1:2" x14ac:dyDescent="0.3">
      <c r="A2" s="594" t="s">
        <v>327</v>
      </c>
      <c r="B2" s="595"/>
    </row>
    <row r="3" spans="1:2" ht="17.25" thickBot="1" x14ac:dyDescent="0.35">
      <c r="A3" s="226"/>
      <c r="B3" s="227" t="s">
        <v>323</v>
      </c>
    </row>
    <row r="4" spans="1:2" x14ac:dyDescent="0.3">
      <c r="A4" s="215" t="s">
        <v>286</v>
      </c>
      <c r="B4" s="218">
        <v>1.5</v>
      </c>
    </row>
    <row r="5" spans="1:2" x14ac:dyDescent="0.3">
      <c r="A5" s="216" t="s">
        <v>293</v>
      </c>
      <c r="B5" s="219">
        <v>0.1</v>
      </c>
    </row>
    <row r="6" spans="1:2" x14ac:dyDescent="0.3">
      <c r="A6" s="216" t="s">
        <v>287</v>
      </c>
      <c r="B6" s="219">
        <v>1.1000000000000001</v>
      </c>
    </row>
    <row r="7" spans="1:2" ht="17.25" thickBot="1" x14ac:dyDescent="0.35">
      <c r="A7" s="228" t="s">
        <v>288</v>
      </c>
      <c r="B7" s="217">
        <v>0.3</v>
      </c>
    </row>
    <row r="8" spans="1:2" x14ac:dyDescent="0.3">
      <c r="A8" s="215" t="s">
        <v>289</v>
      </c>
      <c r="B8" s="218">
        <v>0.3</v>
      </c>
    </row>
    <row r="9" spans="1:2" x14ac:dyDescent="0.3">
      <c r="A9" s="216" t="s">
        <v>324</v>
      </c>
      <c r="B9" s="219">
        <v>-0.1</v>
      </c>
    </row>
    <row r="10" spans="1:2" x14ac:dyDescent="0.3">
      <c r="A10" s="216" t="s">
        <v>325</v>
      </c>
      <c r="B10" s="219">
        <v>-0.1</v>
      </c>
    </row>
    <row r="11" spans="1:2" ht="17.25" thickBot="1" x14ac:dyDescent="0.35">
      <c r="A11" s="228" t="s">
        <v>326</v>
      </c>
      <c r="B11" s="217">
        <v>0.5</v>
      </c>
    </row>
    <row r="12" spans="1:2" x14ac:dyDescent="0.3">
      <c r="A12" s="229" t="s">
        <v>292</v>
      </c>
      <c r="B12" s="225" t="s">
        <v>0</v>
      </c>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B3:M20"/>
  <sheetViews>
    <sheetView showGridLines="0" tabSelected="1" zoomScale="90" zoomScaleNormal="90" workbookViewId="0"/>
  </sheetViews>
  <sheetFormatPr defaultRowHeight="16.5" x14ac:dyDescent="0.3"/>
  <sheetData>
    <row r="3" spans="2:13" ht="19.5" thickBot="1" x14ac:dyDescent="0.35">
      <c r="B3" s="445" t="s">
        <v>554</v>
      </c>
      <c r="C3" s="445"/>
      <c r="D3" s="446"/>
      <c r="E3" s="446"/>
      <c r="F3" s="446"/>
      <c r="G3" s="446"/>
      <c r="H3" s="446"/>
      <c r="I3" s="446"/>
      <c r="J3" s="446"/>
      <c r="K3" s="446"/>
      <c r="L3" s="446"/>
      <c r="M3" s="446"/>
    </row>
    <row r="4" spans="2:13" ht="16.5" customHeight="1" thickBot="1" x14ac:dyDescent="0.35">
      <c r="B4" s="447">
        <v>1</v>
      </c>
      <c r="C4" s="444" t="s">
        <v>244</v>
      </c>
    </row>
    <row r="5" spans="2:13" ht="16.5" customHeight="1" thickBot="1" x14ac:dyDescent="0.35">
      <c r="B5" s="448">
        <v>2</v>
      </c>
      <c r="C5" s="444" t="s">
        <v>251</v>
      </c>
    </row>
    <row r="6" spans="2:13" ht="16.5" customHeight="1" thickBot="1" x14ac:dyDescent="0.35">
      <c r="B6" s="448">
        <v>3</v>
      </c>
      <c r="C6" s="444" t="s">
        <v>114</v>
      </c>
    </row>
    <row r="7" spans="2:13" ht="16.5" customHeight="1" thickBot="1" x14ac:dyDescent="0.35">
      <c r="B7" s="447">
        <v>4</v>
      </c>
      <c r="C7" s="444" t="s">
        <v>121</v>
      </c>
    </row>
    <row r="8" spans="2:13" ht="16.5" customHeight="1" thickBot="1" x14ac:dyDescent="0.35">
      <c r="B8" s="448">
        <v>5</v>
      </c>
      <c r="C8" s="444" t="s">
        <v>134</v>
      </c>
    </row>
    <row r="9" spans="2:13" ht="16.5" customHeight="1" thickBot="1" x14ac:dyDescent="0.35">
      <c r="B9" s="448">
        <v>6</v>
      </c>
      <c r="C9" s="444" t="s">
        <v>550</v>
      </c>
    </row>
    <row r="10" spans="2:13" ht="16.5" customHeight="1" thickBot="1" x14ac:dyDescent="0.35">
      <c r="B10" s="447">
        <v>7</v>
      </c>
      <c r="C10" s="444" t="s">
        <v>551</v>
      </c>
    </row>
    <row r="11" spans="2:13" ht="16.5" customHeight="1" thickBot="1" x14ac:dyDescent="0.35">
      <c r="B11" s="448">
        <v>8</v>
      </c>
      <c r="C11" s="444" t="s">
        <v>552</v>
      </c>
    </row>
    <row r="12" spans="2:13" ht="16.5" customHeight="1" thickBot="1" x14ac:dyDescent="0.35">
      <c r="B12" s="448">
        <v>9</v>
      </c>
      <c r="C12" s="444" t="s">
        <v>541</v>
      </c>
    </row>
    <row r="13" spans="2:13" ht="16.5" customHeight="1" thickBot="1" x14ac:dyDescent="0.35">
      <c r="B13" s="447">
        <v>10</v>
      </c>
      <c r="C13" s="444" t="s">
        <v>542</v>
      </c>
    </row>
    <row r="14" spans="2:13" ht="16.5" customHeight="1" thickBot="1" x14ac:dyDescent="0.35">
      <c r="B14" s="448">
        <v>11</v>
      </c>
      <c r="C14" s="444" t="s">
        <v>553</v>
      </c>
    </row>
    <row r="15" spans="2:13" ht="16.5" customHeight="1" thickBot="1" x14ac:dyDescent="0.35">
      <c r="B15" s="448">
        <v>12</v>
      </c>
      <c r="C15" s="444" t="s">
        <v>330</v>
      </c>
    </row>
    <row r="16" spans="2:13" ht="16.5" customHeight="1" thickBot="1" x14ac:dyDescent="0.35">
      <c r="B16" s="447">
        <v>13</v>
      </c>
      <c r="C16" s="444" t="s">
        <v>331</v>
      </c>
    </row>
    <row r="17" spans="2:3" ht="16.5" customHeight="1" thickBot="1" x14ac:dyDescent="0.35">
      <c r="B17" s="448">
        <v>14</v>
      </c>
      <c r="C17" s="444" t="s">
        <v>313</v>
      </c>
    </row>
    <row r="18" spans="2:3" ht="16.5" customHeight="1" thickBot="1" x14ac:dyDescent="0.35">
      <c r="B18" s="448">
        <v>15</v>
      </c>
      <c r="C18" s="444" t="s">
        <v>507</v>
      </c>
    </row>
    <row r="19" spans="2:3" ht="16.5" customHeight="1" thickBot="1" x14ac:dyDescent="0.35">
      <c r="B19" s="447">
        <v>16</v>
      </c>
      <c r="C19" s="444" t="s">
        <v>338</v>
      </c>
    </row>
    <row r="20" spans="2:3" ht="16.5" customHeight="1" thickBot="1" x14ac:dyDescent="0.35">
      <c r="B20" s="448">
        <v>17</v>
      </c>
      <c r="C20" s="444" t="s">
        <v>332</v>
      </c>
    </row>
  </sheetData>
  <hyperlinks>
    <hyperlink ref="C4" location="'Tab 0i'!A1" display="Tab 0i"/>
    <hyperlink ref="C5" location="'Tab 0ii'!A1" display="Tab 0ii"/>
    <hyperlink ref="C6" location="'Tab 1a'!A1" display="Tab 1a"/>
    <hyperlink ref="C7" location="'Tab 1b'!A1" display="Tab 1b"/>
    <hyperlink ref="C8" location="'Tab 1c'!A1" display="Tab 1c"/>
    <hyperlink ref="C9" location="'Tab 1d'!A1" display="Tab 1d"/>
    <hyperlink ref="C10" location="'tab2a'!A1" display="tab2a"/>
    <hyperlink ref="C11" location="'tab2b'!A1" display="tab2b"/>
    <hyperlink ref="C12" location="'Tab2c'!A1" display="Tab2c"/>
    <hyperlink ref="C13" location="'tab3'!A1" display="tab3"/>
    <hyperlink ref="C14" location="'tab4a'!A1" display="tab4a"/>
    <hyperlink ref="C15" location="'tab4b'!A1" display="tab4b"/>
    <hyperlink ref="C16" location="'tab4c i'!A1" display="tab4c i"/>
    <hyperlink ref="C17" location="'tab4c ii'!A1" display="tab4c ii"/>
    <hyperlink ref="C18" location="'tab5a'!A1" display="tab5a"/>
    <hyperlink ref="C19" location="'Tab 6a'!A1" display="Tab 6a"/>
    <hyperlink ref="C20" location="'Tab 6b'!A1" display="Tab 6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G14"/>
  <sheetViews>
    <sheetView showGridLines="0" zoomScaleNormal="100" workbookViewId="0"/>
  </sheetViews>
  <sheetFormatPr defaultRowHeight="16.5" x14ac:dyDescent="0.3"/>
  <cols>
    <col min="1" max="1" width="9.140625" style="8"/>
    <col min="2" max="2" width="37.7109375" style="8" customWidth="1"/>
    <col min="3" max="5" width="6.7109375" style="8" customWidth="1"/>
    <col min="6" max="16384" width="9.140625" style="8"/>
  </cols>
  <sheetData>
    <row r="1" spans="1:7" x14ac:dyDescent="0.3">
      <c r="A1" s="345"/>
      <c r="B1" s="345"/>
    </row>
    <row r="3" spans="1:7" customFormat="1" ht="17.25" thickBot="1" x14ac:dyDescent="0.35">
      <c r="B3" s="317" t="s">
        <v>244</v>
      </c>
      <c r="C3" s="317"/>
      <c r="D3" s="317"/>
      <c r="E3" s="317"/>
    </row>
    <row r="4" spans="1:7" customFormat="1" ht="17.25" thickBot="1" x14ac:dyDescent="0.35">
      <c r="B4" s="360"/>
      <c r="C4" s="361">
        <v>2016</v>
      </c>
      <c r="D4" s="361">
        <v>2017</v>
      </c>
      <c r="E4" s="361">
        <v>2018</v>
      </c>
    </row>
    <row r="5" spans="1:7" x14ac:dyDescent="0.3">
      <c r="B5" s="232" t="s">
        <v>245</v>
      </c>
      <c r="C5" s="450">
        <v>-0.26370096226237533</v>
      </c>
      <c r="D5" s="450">
        <v>-0.30611139291465378</v>
      </c>
      <c r="E5" s="450">
        <v>-0.22083333333333333</v>
      </c>
      <c r="F5" s="232"/>
    </row>
    <row r="6" spans="1:7" x14ac:dyDescent="0.3">
      <c r="B6" s="232" t="s">
        <v>246</v>
      </c>
      <c r="C6" s="450">
        <v>0.54053135391178875</v>
      </c>
      <c r="D6" s="450">
        <v>1.0917337048276172</v>
      </c>
      <c r="E6" s="450">
        <v>1.3256466506755273</v>
      </c>
    </row>
    <row r="7" spans="1:7" x14ac:dyDescent="0.3">
      <c r="B7" s="232" t="s">
        <v>250</v>
      </c>
      <c r="C7" s="450">
        <v>1.1068440782044</v>
      </c>
      <c r="D7" s="450">
        <v>1.1241208296866176</v>
      </c>
      <c r="E7" s="450">
        <v>1.1695833333333301</v>
      </c>
    </row>
    <row r="8" spans="1:7" x14ac:dyDescent="0.3">
      <c r="B8" s="232" t="s">
        <v>249</v>
      </c>
      <c r="C8" s="450">
        <v>-0.43433595110926593</v>
      </c>
      <c r="D8" s="450">
        <v>0.85640360964032158</v>
      </c>
      <c r="E8" s="450">
        <v>0.6158992585437062</v>
      </c>
    </row>
    <row r="9" spans="1:7" x14ac:dyDescent="0.3">
      <c r="B9" s="232" t="s">
        <v>505</v>
      </c>
      <c r="C9" s="324" t="s">
        <v>556</v>
      </c>
      <c r="D9" s="324" t="s">
        <v>556</v>
      </c>
      <c r="E9" s="324" t="s">
        <v>556</v>
      </c>
      <c r="G9" s="138"/>
    </row>
    <row r="10" spans="1:7" x14ac:dyDescent="0.3">
      <c r="B10" s="232" t="s">
        <v>247</v>
      </c>
      <c r="C10" s="324">
        <v>1.7403573372038572</v>
      </c>
      <c r="D10" s="324">
        <v>2.0912398319086867</v>
      </c>
      <c r="E10" s="324">
        <v>1.966384415566913</v>
      </c>
    </row>
    <row r="11" spans="1:7" x14ac:dyDescent="0.3">
      <c r="B11" s="232" t="s">
        <v>248</v>
      </c>
      <c r="C11" s="324">
        <v>2.0057629386630804</v>
      </c>
      <c r="D11" s="324">
        <v>2.877218679014204</v>
      </c>
      <c r="E11" s="324">
        <v>2.3188603185536394</v>
      </c>
    </row>
    <row r="12" spans="1:7" x14ac:dyDescent="0.3">
      <c r="B12" s="232" t="s">
        <v>506</v>
      </c>
      <c r="C12" s="324" t="s">
        <v>556</v>
      </c>
      <c r="D12" s="324" t="s">
        <v>556</v>
      </c>
      <c r="E12" s="324" t="s">
        <v>556</v>
      </c>
      <c r="F12" s="235"/>
      <c r="G12" s="138"/>
    </row>
    <row r="13" spans="1:7" ht="17.25" thickBot="1" x14ac:dyDescent="0.35">
      <c r="B13" s="362" t="s">
        <v>549</v>
      </c>
      <c r="C13" s="451">
        <v>40.719085197040179</v>
      </c>
      <c r="D13" s="451">
        <v>46.059018638170905</v>
      </c>
      <c r="E13" s="451">
        <v>43.180120149102919</v>
      </c>
    </row>
    <row r="14" spans="1:7" x14ac:dyDescent="0.3">
      <c r="B14" s="596" t="s">
        <v>0</v>
      </c>
      <c r="C14" s="596"/>
      <c r="D14" s="596"/>
      <c r="E14" s="596"/>
      <c r="F14" s="359"/>
      <c r="G14" s="359"/>
    </row>
  </sheetData>
  <mergeCells count="1">
    <mergeCell ref="B14:E1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H19"/>
  <sheetViews>
    <sheetView showGridLines="0" workbookViewId="0">
      <selection activeCell="C31" sqref="C31"/>
    </sheetView>
  </sheetViews>
  <sheetFormatPr defaultRowHeight="16.5" x14ac:dyDescent="0.3"/>
  <cols>
    <col min="2" max="2" width="35.5703125" customWidth="1"/>
    <col min="3" max="5" width="9.42578125" bestFit="1" customWidth="1"/>
  </cols>
  <sheetData>
    <row r="1" spans="1:8" x14ac:dyDescent="0.3">
      <c r="A1" s="345"/>
    </row>
    <row r="3" spans="1:8" ht="17.25" thickBot="1" x14ac:dyDescent="0.35">
      <c r="B3" s="317" t="s">
        <v>251</v>
      </c>
      <c r="C3" s="317"/>
      <c r="D3" s="317"/>
      <c r="E3" s="317"/>
    </row>
    <row r="4" spans="1:8" ht="17.25" thickBot="1" x14ac:dyDescent="0.35">
      <c r="B4" s="360"/>
      <c r="C4" s="363">
        <v>2016</v>
      </c>
      <c r="D4" s="363">
        <v>2017</v>
      </c>
      <c r="E4" s="363">
        <v>2018</v>
      </c>
    </row>
    <row r="5" spans="1:8" x14ac:dyDescent="0.3">
      <c r="B5" s="364" t="s">
        <v>252</v>
      </c>
      <c r="C5" s="549"/>
      <c r="D5" s="549"/>
      <c r="E5" s="549"/>
    </row>
    <row r="6" spans="1:8" x14ac:dyDescent="0.3">
      <c r="B6" s="364" t="s">
        <v>255</v>
      </c>
      <c r="C6" s="323">
        <v>48.313400090477046</v>
      </c>
      <c r="D6" s="323">
        <v>40.074367417849366</v>
      </c>
      <c r="E6" s="323">
        <v>46.017445227642916</v>
      </c>
      <c r="F6" s="3"/>
    </row>
    <row r="7" spans="1:8" x14ac:dyDescent="0.3">
      <c r="B7" s="364" t="s">
        <v>253</v>
      </c>
      <c r="C7" s="365"/>
      <c r="D7" s="365"/>
      <c r="E7" s="365"/>
    </row>
    <row r="8" spans="1:8" x14ac:dyDescent="0.3">
      <c r="B8" s="364" t="s">
        <v>508</v>
      </c>
      <c r="C8" s="354">
        <v>-2.1911520941153646</v>
      </c>
      <c r="D8" s="354">
        <v>-1.6259539031147603</v>
      </c>
      <c r="E8" s="354">
        <v>-0.82999969762914805</v>
      </c>
      <c r="F8" s="325"/>
      <c r="G8" s="325"/>
      <c r="H8" s="325"/>
    </row>
    <row r="9" spans="1:8" x14ac:dyDescent="0.3">
      <c r="B9" s="364" t="s">
        <v>256</v>
      </c>
      <c r="C9" s="354">
        <v>51.944515578719063</v>
      </c>
      <c r="D9" s="354">
        <v>51.116082340070122</v>
      </c>
      <c r="E9" s="354">
        <v>49.945843575777928</v>
      </c>
    </row>
    <row r="10" spans="1:8" x14ac:dyDescent="0.3">
      <c r="B10" s="364" t="s">
        <v>254</v>
      </c>
      <c r="C10" s="365"/>
      <c r="D10" s="365"/>
      <c r="E10" s="365"/>
    </row>
    <row r="11" spans="1:8" x14ac:dyDescent="0.3">
      <c r="B11" s="364" t="s">
        <v>261</v>
      </c>
      <c r="C11" s="365"/>
      <c r="D11" s="365"/>
      <c r="E11" s="365"/>
    </row>
    <row r="12" spans="1:8" x14ac:dyDescent="0.3">
      <c r="B12" s="364" t="s">
        <v>257</v>
      </c>
      <c r="C12" s="323">
        <v>-1.9382647907647911E-2</v>
      </c>
      <c r="D12" s="323">
        <v>-0.26210565201706504</v>
      </c>
      <c r="E12" s="323">
        <v>-0.3116666666666667</v>
      </c>
    </row>
    <row r="13" spans="1:8" x14ac:dyDescent="0.3">
      <c r="B13" s="364" t="s">
        <v>258</v>
      </c>
      <c r="C13" s="324">
        <v>0.58468774787914146</v>
      </c>
      <c r="D13" s="324">
        <v>0.44177651515151511</v>
      </c>
      <c r="E13" s="324">
        <v>0.40862803030303035</v>
      </c>
    </row>
    <row r="14" spans="1:8" x14ac:dyDescent="0.3">
      <c r="B14" s="364" t="s">
        <v>259</v>
      </c>
      <c r="C14" s="323">
        <v>0.8186607691825083</v>
      </c>
      <c r="D14" s="323">
        <v>0.47776401654594752</v>
      </c>
      <c r="E14" s="323">
        <v>0.74871237364302312</v>
      </c>
    </row>
    <row r="15" spans="1:8" x14ac:dyDescent="0.3">
      <c r="B15" s="364" t="s">
        <v>262</v>
      </c>
      <c r="C15" s="323">
        <v>7.1910362581602243</v>
      </c>
      <c r="D15" s="323">
        <v>7.2096022172964496</v>
      </c>
      <c r="E15" s="323">
        <v>6.0352263889898978</v>
      </c>
    </row>
    <row r="16" spans="1:8" x14ac:dyDescent="0.3">
      <c r="B16" s="364" t="s">
        <v>260</v>
      </c>
      <c r="C16" s="365"/>
      <c r="D16" s="365"/>
      <c r="E16" s="365"/>
    </row>
    <row r="17" spans="2:7" x14ac:dyDescent="0.3">
      <c r="B17" s="364" t="s">
        <v>516</v>
      </c>
      <c r="C17" s="323">
        <v>-0.78254235326444821</v>
      </c>
      <c r="D17" s="323">
        <v>-0.68167885124549299</v>
      </c>
      <c r="E17" s="323">
        <v>-0.72095810091352686</v>
      </c>
    </row>
    <row r="18" spans="2:7" ht="17.25" thickBot="1" x14ac:dyDescent="0.35">
      <c r="B18" s="362" t="s">
        <v>263</v>
      </c>
      <c r="C18" s="366">
        <v>43.77479859572496</v>
      </c>
      <c r="D18" s="366">
        <v>45.024091007261219</v>
      </c>
      <c r="E18" s="366">
        <v>46.340503017504872</v>
      </c>
    </row>
    <row r="19" spans="2:7" x14ac:dyDescent="0.3">
      <c r="B19" s="596" t="s">
        <v>0</v>
      </c>
      <c r="C19" s="596"/>
      <c r="D19" s="596"/>
      <c r="E19" s="596"/>
      <c r="F19" s="359"/>
      <c r="G19" s="359"/>
    </row>
  </sheetData>
  <mergeCells count="1">
    <mergeCell ref="B19:E1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J27"/>
  <sheetViews>
    <sheetView showGridLines="0" workbookViewId="0">
      <selection activeCell="C34" sqref="C34"/>
    </sheetView>
  </sheetViews>
  <sheetFormatPr defaultRowHeight="16.5" x14ac:dyDescent="0.3"/>
  <cols>
    <col min="1" max="1" width="9.140625" style="8"/>
    <col min="2" max="2" width="55.140625" style="8" bestFit="1" customWidth="1"/>
    <col min="3" max="4" width="9.140625" style="8"/>
    <col min="5" max="7" width="10.42578125" style="8" bestFit="1" customWidth="1"/>
    <col min="8" max="16384" width="9.140625" style="8"/>
  </cols>
  <sheetData>
    <row r="1" spans="1:9" x14ac:dyDescent="0.3">
      <c r="A1" s="345"/>
    </row>
    <row r="3" spans="1:9" ht="17.25" thickBot="1" x14ac:dyDescent="0.35">
      <c r="B3" s="317" t="s">
        <v>114</v>
      </c>
      <c r="C3" s="317"/>
      <c r="D3" s="317"/>
      <c r="E3" s="317"/>
      <c r="F3" s="317"/>
      <c r="G3" s="317"/>
    </row>
    <row r="4" spans="1:9" s="318" customFormat="1" x14ac:dyDescent="0.3">
      <c r="B4" s="367"/>
      <c r="C4" s="368" t="s">
        <v>4</v>
      </c>
      <c r="D4" s="368">
        <v>2016</v>
      </c>
      <c r="E4" s="368">
        <v>2016</v>
      </c>
      <c r="F4" s="368">
        <v>2017</v>
      </c>
      <c r="G4" s="368">
        <v>2018</v>
      </c>
    </row>
    <row r="5" spans="1:9" ht="17.25" thickBot="1" x14ac:dyDescent="0.35">
      <c r="B5" s="369"/>
      <c r="C5" s="370"/>
      <c r="D5" s="371" t="s">
        <v>87</v>
      </c>
      <c r="E5" s="371" t="s">
        <v>104</v>
      </c>
      <c r="F5" s="369" t="s">
        <v>104</v>
      </c>
      <c r="G5" s="370" t="s">
        <v>104</v>
      </c>
    </row>
    <row r="6" spans="1:9" x14ac:dyDescent="0.3">
      <c r="B6" s="232" t="s">
        <v>106</v>
      </c>
      <c r="C6" s="372" t="s">
        <v>88</v>
      </c>
      <c r="D6" s="354">
        <v>78.854727999999994</v>
      </c>
      <c r="E6" s="354">
        <v>3.2851497159134491</v>
      </c>
      <c r="F6" s="354">
        <v>3.3344437711642083</v>
      </c>
      <c r="G6" s="354">
        <v>4.1662564708083938</v>
      </c>
    </row>
    <row r="7" spans="1:9" x14ac:dyDescent="0.3">
      <c r="B7" s="232" t="s">
        <v>108</v>
      </c>
      <c r="C7" s="232"/>
      <c r="D7" s="354"/>
      <c r="E7" s="354"/>
      <c r="F7" s="354"/>
      <c r="G7" s="354"/>
    </row>
    <row r="8" spans="1:9" x14ac:dyDescent="0.3">
      <c r="B8" s="232" t="s">
        <v>109</v>
      </c>
      <c r="C8" s="372"/>
      <c r="D8" s="373" t="s">
        <v>21</v>
      </c>
      <c r="E8" s="373" t="s">
        <v>21</v>
      </c>
      <c r="F8" s="373" t="s">
        <v>21</v>
      </c>
      <c r="G8" s="373">
        <v>0.6</v>
      </c>
      <c r="H8" s="3"/>
    </row>
    <row r="9" spans="1:9" x14ac:dyDescent="0.3">
      <c r="B9" s="232" t="s">
        <v>105</v>
      </c>
      <c r="C9" s="372"/>
      <c r="D9" s="354">
        <v>79.090174411982304</v>
      </c>
      <c r="E9" s="353">
        <v>2.8162884545488875</v>
      </c>
      <c r="F9" s="353">
        <v>2.832899786867582</v>
      </c>
      <c r="G9" s="353">
        <v>3.5427452487154731</v>
      </c>
      <c r="I9" s="235"/>
    </row>
    <row r="10" spans="1:9" x14ac:dyDescent="0.3">
      <c r="B10" s="232" t="s">
        <v>110</v>
      </c>
      <c r="C10" s="372"/>
      <c r="D10" s="373"/>
      <c r="E10" s="373"/>
      <c r="F10" s="373"/>
      <c r="G10" s="373"/>
    </row>
    <row r="11" spans="1:9" x14ac:dyDescent="0.3">
      <c r="B11" s="232" t="s">
        <v>112</v>
      </c>
      <c r="C11" s="372"/>
      <c r="D11" s="373" t="s">
        <v>21</v>
      </c>
      <c r="E11" s="354">
        <v>0.30522445436184664</v>
      </c>
      <c r="F11" s="354">
        <v>0.26234767559862043</v>
      </c>
      <c r="G11" s="354">
        <v>0.20595882502581039</v>
      </c>
    </row>
    <row r="12" spans="1:9" x14ac:dyDescent="0.3">
      <c r="B12" s="232" t="s">
        <v>111</v>
      </c>
      <c r="C12" s="372"/>
      <c r="D12" s="373" t="s">
        <v>21</v>
      </c>
      <c r="E12" s="354">
        <v>0.70466387507695594</v>
      </c>
      <c r="F12" s="354">
        <v>0.53440670345777141</v>
      </c>
      <c r="G12" s="354">
        <v>0.68731793690974907</v>
      </c>
    </row>
    <row r="13" spans="1:9" x14ac:dyDescent="0.3">
      <c r="B13" s="232" t="s">
        <v>113</v>
      </c>
      <c r="C13" s="372"/>
      <c r="D13" s="373" t="s">
        <v>21</v>
      </c>
      <c r="E13" s="354">
        <v>1.806400125110085</v>
      </c>
      <c r="F13" s="354">
        <v>2.0361454078111905</v>
      </c>
      <c r="G13" s="354">
        <v>2.6494684867799139</v>
      </c>
    </row>
    <row r="14" spans="1:9" x14ac:dyDescent="0.3">
      <c r="B14" s="232" t="s">
        <v>107</v>
      </c>
      <c r="C14" s="372" t="s">
        <v>88</v>
      </c>
      <c r="D14" s="355">
        <v>80.958004000000003</v>
      </c>
      <c r="E14" s="354">
        <v>2.8879436249638069</v>
      </c>
      <c r="F14" s="354">
        <v>4.4980918234192035</v>
      </c>
      <c r="G14" s="354">
        <v>5.7869850721172345</v>
      </c>
    </row>
    <row r="15" spans="1:9" x14ac:dyDescent="0.3">
      <c r="B15" s="374" t="s">
        <v>89</v>
      </c>
      <c r="C15" s="375"/>
      <c r="D15" s="375"/>
      <c r="E15" s="556"/>
      <c r="F15" s="556"/>
      <c r="G15" s="375"/>
    </row>
    <row r="16" spans="1:9" x14ac:dyDescent="0.3">
      <c r="B16" s="232" t="s">
        <v>243</v>
      </c>
      <c r="C16" s="372" t="s">
        <v>90</v>
      </c>
      <c r="D16" s="354">
        <v>40.918331000000009</v>
      </c>
      <c r="E16" s="354">
        <v>2.8740594414570664</v>
      </c>
      <c r="F16" s="354">
        <v>3.2701880987312082</v>
      </c>
      <c r="G16" s="354">
        <v>2.9058368662353118</v>
      </c>
    </row>
    <row r="17" spans="2:10" x14ac:dyDescent="0.3">
      <c r="B17" s="232" t="s">
        <v>91</v>
      </c>
      <c r="C17" s="372" t="s">
        <v>90</v>
      </c>
      <c r="D17" s="354">
        <v>14.663076</v>
      </c>
      <c r="E17" s="354">
        <v>1.6107327763840162</v>
      </c>
      <c r="F17" s="354">
        <v>0.36566030574467501</v>
      </c>
      <c r="G17" s="354">
        <v>1.3413629540656835</v>
      </c>
    </row>
    <row r="18" spans="2:10" x14ac:dyDescent="0.3">
      <c r="B18" s="232" t="s">
        <v>92</v>
      </c>
      <c r="C18" s="372" t="s">
        <v>495</v>
      </c>
      <c r="D18" s="354">
        <v>16.258033000000001</v>
      </c>
      <c r="E18" s="354">
        <v>-9.2529739852169275</v>
      </c>
      <c r="F18" s="354">
        <v>3.0134773331814024</v>
      </c>
      <c r="G18" s="354">
        <v>4.2119148555731734</v>
      </c>
    </row>
    <row r="19" spans="2:10" x14ac:dyDescent="0.3">
      <c r="B19" s="232" t="s">
        <v>93</v>
      </c>
      <c r="C19" s="372" t="s">
        <v>94</v>
      </c>
      <c r="D19" s="354"/>
      <c r="E19" s="354">
        <v>1.2954328186224309</v>
      </c>
      <c r="F19" s="354">
        <v>1.7068695339402722</v>
      </c>
      <c r="G19" s="354">
        <v>1.6011689740687431</v>
      </c>
      <c r="J19" s="315"/>
    </row>
    <row r="20" spans="2:10" x14ac:dyDescent="0.3">
      <c r="B20" s="232" t="s">
        <v>95</v>
      </c>
      <c r="C20" s="372" t="s">
        <v>96</v>
      </c>
      <c r="D20" s="354">
        <v>78.278813000000014</v>
      </c>
      <c r="E20" s="354">
        <v>4.7637178311087158</v>
      </c>
      <c r="F20" s="354">
        <v>4.9938059030395943</v>
      </c>
      <c r="G20" s="354">
        <v>7.8417452725123127</v>
      </c>
    </row>
    <row r="21" spans="2:10" x14ac:dyDescent="0.3">
      <c r="B21" s="232" t="s">
        <v>97</v>
      </c>
      <c r="C21" s="372" t="s">
        <v>98</v>
      </c>
      <c r="D21" s="354">
        <v>72.489119000000002</v>
      </c>
      <c r="E21" s="354">
        <v>2.9294395420352393</v>
      </c>
      <c r="F21" s="354">
        <v>4.7737037044708552</v>
      </c>
      <c r="G21" s="354">
        <v>6.7908764203306493</v>
      </c>
    </row>
    <row r="22" spans="2:10" x14ac:dyDescent="0.3">
      <c r="B22" s="374" t="s">
        <v>99</v>
      </c>
      <c r="C22" s="375"/>
      <c r="D22" s="375"/>
      <c r="E22" s="375"/>
      <c r="F22" s="375"/>
      <c r="G22" s="375"/>
    </row>
    <row r="23" spans="2:10" x14ac:dyDescent="0.3">
      <c r="B23" s="232" t="s">
        <v>100</v>
      </c>
      <c r="C23" s="372"/>
      <c r="D23" s="373" t="s">
        <v>21</v>
      </c>
      <c r="E23" s="354">
        <v>-0.36955267192092617</v>
      </c>
      <c r="F23" s="354">
        <v>2.3862305103262464</v>
      </c>
      <c r="G23" s="354">
        <v>2.6148875405973122</v>
      </c>
    </row>
    <row r="24" spans="2:10" x14ac:dyDescent="0.3">
      <c r="B24" s="232" t="s">
        <v>101</v>
      </c>
      <c r="C24" s="372" t="s">
        <v>94</v>
      </c>
      <c r="D24" s="373" t="s">
        <v>21</v>
      </c>
      <c r="E24" s="354">
        <v>1.1878115174626105</v>
      </c>
      <c r="F24" s="354">
        <v>0.46835132017421216</v>
      </c>
      <c r="G24" s="354">
        <v>-3.8991753880813551E-2</v>
      </c>
    </row>
    <row r="25" spans="2:10" ht="17.25" thickBot="1" x14ac:dyDescent="0.35">
      <c r="B25" s="362" t="s">
        <v>102</v>
      </c>
      <c r="C25" s="376" t="s">
        <v>103</v>
      </c>
      <c r="D25" s="377" t="s">
        <v>21</v>
      </c>
      <c r="E25" s="366">
        <v>1.9599202463784198</v>
      </c>
      <c r="F25" s="366">
        <v>0.56899089853183471</v>
      </c>
      <c r="G25" s="366">
        <v>1.5798507834515263</v>
      </c>
    </row>
    <row r="26" spans="2:10" x14ac:dyDescent="0.3">
      <c r="B26" s="596" t="s">
        <v>0</v>
      </c>
      <c r="C26" s="596"/>
      <c r="D26" s="596"/>
      <c r="E26" s="596"/>
      <c r="F26" s="596"/>
      <c r="G26" s="596"/>
    </row>
    <row r="27" spans="2:10" x14ac:dyDescent="0.3">
      <c r="E27" s="322"/>
      <c r="F27" s="322"/>
      <c r="G27" s="322"/>
    </row>
  </sheetData>
  <mergeCells count="1">
    <mergeCell ref="B26:G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dimension ref="A1:I14"/>
  <sheetViews>
    <sheetView showGridLines="0" workbookViewId="0">
      <selection activeCell="F23" sqref="F23"/>
    </sheetView>
  </sheetViews>
  <sheetFormatPr defaultRowHeight="16.5" x14ac:dyDescent="0.3"/>
  <cols>
    <col min="1" max="1" width="9.140625" style="356"/>
    <col min="2" max="2" width="23" style="356" bestFit="1" customWidth="1"/>
    <col min="3" max="8" width="9.140625" style="356"/>
    <col min="9" max="9" width="6" style="356" bestFit="1" customWidth="1"/>
    <col min="10" max="16384" width="9.140625" style="356"/>
  </cols>
  <sheetData>
    <row r="1" spans="1:9" x14ac:dyDescent="0.3">
      <c r="A1" s="345"/>
    </row>
    <row r="3" spans="1:9" ht="17.25" thickBot="1" x14ac:dyDescent="0.35">
      <c r="B3" s="317" t="s">
        <v>121</v>
      </c>
      <c r="C3" s="317"/>
      <c r="D3" s="317"/>
      <c r="E3" s="317"/>
      <c r="F3" s="317"/>
      <c r="G3" s="317"/>
    </row>
    <row r="4" spans="1:9" s="357" customFormat="1" x14ac:dyDescent="0.3">
      <c r="B4" s="367"/>
      <c r="C4" s="367" t="s">
        <v>4</v>
      </c>
      <c r="D4" s="368">
        <v>2016</v>
      </c>
      <c r="E4" s="368">
        <v>2016</v>
      </c>
      <c r="F4" s="368">
        <v>2017</v>
      </c>
      <c r="G4" s="368">
        <v>2018</v>
      </c>
    </row>
    <row r="5" spans="1:9" ht="17.25" thickBot="1" x14ac:dyDescent="0.35">
      <c r="B5" s="369"/>
      <c r="C5" s="370"/>
      <c r="D5" s="371" t="s">
        <v>87</v>
      </c>
      <c r="E5" s="371" t="s">
        <v>104</v>
      </c>
      <c r="F5" s="369" t="s">
        <v>104</v>
      </c>
      <c r="G5" s="369" t="s">
        <v>104</v>
      </c>
    </row>
    <row r="6" spans="1:9" x14ac:dyDescent="0.3">
      <c r="B6" s="232" t="s">
        <v>115</v>
      </c>
      <c r="C6" s="372"/>
      <c r="D6" s="354">
        <v>1.0266727950668981</v>
      </c>
      <c r="E6" s="354">
        <v>-0.38457231464752439</v>
      </c>
      <c r="F6" s="354">
        <v>1.126098917058016</v>
      </c>
      <c r="G6" s="354">
        <v>1.5559055842263358</v>
      </c>
      <c r="H6" s="3"/>
    </row>
    <row r="7" spans="1:9" x14ac:dyDescent="0.3">
      <c r="B7" s="232" t="s">
        <v>116</v>
      </c>
      <c r="C7" s="372"/>
      <c r="D7" s="354">
        <v>1.082986815860109</v>
      </c>
      <c r="E7" s="354">
        <v>-0.31626935183769467</v>
      </c>
      <c r="F7" s="354">
        <v>1.4227181177936199</v>
      </c>
      <c r="G7" s="354">
        <v>1.6902327906399783</v>
      </c>
    </row>
    <row r="8" spans="1:9" x14ac:dyDescent="0.3">
      <c r="B8" s="232" t="s">
        <v>597</v>
      </c>
      <c r="C8" s="372"/>
      <c r="D8" s="354">
        <v>99.518333333333331</v>
      </c>
      <c r="E8" s="354">
        <v>-0.48166666666665803</v>
      </c>
      <c r="F8" s="354">
        <v>1.2785339079018243</v>
      </c>
      <c r="G8" s="354">
        <v>1.7117883221712038</v>
      </c>
    </row>
    <row r="9" spans="1:9" x14ac:dyDescent="0.3">
      <c r="B9" s="232" t="s">
        <v>117</v>
      </c>
      <c r="C9" s="372"/>
      <c r="D9" s="354">
        <v>1.0745486826911352</v>
      </c>
      <c r="E9" s="354">
        <v>1.2947090779235282</v>
      </c>
      <c r="F9" s="354">
        <v>2.976819453499524</v>
      </c>
      <c r="G9" s="354">
        <v>2.3734256980123103</v>
      </c>
    </row>
    <row r="10" spans="1:9" x14ac:dyDescent="0.3">
      <c r="B10" s="232" t="s">
        <v>118</v>
      </c>
      <c r="C10" s="372"/>
      <c r="D10" s="354">
        <v>1.0045423699164593</v>
      </c>
      <c r="E10" s="354">
        <v>-0.61077113608551947</v>
      </c>
      <c r="F10" s="354">
        <v>1.2984085696971404</v>
      </c>
      <c r="G10" s="354">
        <v>2.0446822134545517</v>
      </c>
      <c r="I10" s="358"/>
    </row>
    <row r="11" spans="1:9" x14ac:dyDescent="0.3">
      <c r="B11" s="232" t="s">
        <v>119</v>
      </c>
      <c r="C11" s="372"/>
      <c r="D11" s="354">
        <v>0.97025548918326077</v>
      </c>
      <c r="E11" s="354">
        <v>-1.4475617214285474</v>
      </c>
      <c r="F11" s="354">
        <v>2.2728808911608223</v>
      </c>
      <c r="G11" s="354">
        <v>1.2070336600525033</v>
      </c>
    </row>
    <row r="12" spans="1:9" ht="17.25" thickBot="1" x14ac:dyDescent="0.35">
      <c r="B12" s="362" t="s">
        <v>120</v>
      </c>
      <c r="C12" s="376"/>
      <c r="D12" s="366">
        <v>1.0060657241537174</v>
      </c>
      <c r="E12" s="366">
        <v>-1.117061496454852</v>
      </c>
      <c r="F12" s="366">
        <v>2.6804196515385348</v>
      </c>
      <c r="G12" s="366">
        <v>1.2817612399766976</v>
      </c>
    </row>
    <row r="13" spans="1:9" x14ac:dyDescent="0.3">
      <c r="B13" s="596" t="s">
        <v>0</v>
      </c>
      <c r="C13" s="596"/>
      <c r="D13" s="596"/>
      <c r="E13" s="596"/>
      <c r="F13" s="596"/>
      <c r="G13" s="596"/>
    </row>
    <row r="14" spans="1:9" x14ac:dyDescent="0.3">
      <c r="B14" s="550" t="s">
        <v>598</v>
      </c>
    </row>
  </sheetData>
  <mergeCells count="1">
    <mergeCell ref="B13:G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22</vt:i4>
      </vt:variant>
      <vt:variant>
        <vt:lpstr>Pomenované rozsahy</vt:lpstr>
      </vt:variant>
      <vt:variant>
        <vt:i4>3</vt:i4>
      </vt:variant>
    </vt:vector>
  </HeadingPairs>
  <TitlesOfParts>
    <vt:vector size="25" baseType="lpstr">
      <vt:lpstr>2_pack_IFP</vt:lpstr>
      <vt:lpstr>Saldo 2014</vt:lpstr>
      <vt:lpstr>NPC</vt:lpstr>
      <vt:lpstr>opatrenia</vt:lpstr>
      <vt:lpstr>Obsah</vt:lpstr>
      <vt:lpstr>Tab 0i</vt:lpstr>
      <vt:lpstr>Tab 0ii</vt:lpstr>
      <vt:lpstr>Tab 1a</vt:lpstr>
      <vt:lpstr>Tab 1b</vt:lpstr>
      <vt:lpstr>Tab 1c</vt:lpstr>
      <vt:lpstr>Tab 1d</vt:lpstr>
      <vt:lpstr>tab2a</vt:lpstr>
      <vt:lpstr>tab2b</vt:lpstr>
      <vt:lpstr>Tab2c</vt:lpstr>
      <vt:lpstr>tab3</vt:lpstr>
      <vt:lpstr>tab4a</vt:lpstr>
      <vt:lpstr>tab4b</vt:lpstr>
      <vt:lpstr>tab4c i</vt:lpstr>
      <vt:lpstr>tab4c ii</vt:lpstr>
      <vt:lpstr>tab5a</vt:lpstr>
      <vt:lpstr>Tab 6a</vt:lpstr>
      <vt:lpstr>Tab 6b</vt:lpstr>
      <vt:lpstr>NPC!_Toc353468544</vt:lpstr>
      <vt:lpstr>tab5a!kgcv8k</vt:lpstr>
      <vt:lpstr>'Saldo 2014'!Oblasť_tlače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Havlat Michal</dc:creator>
  <cp:lastModifiedBy>Antalicova Jana</cp:lastModifiedBy>
  <cp:lastPrinted>2014-09-30T12:01:08Z</cp:lastPrinted>
  <dcterms:created xsi:type="dcterms:W3CDTF">2013-10-06T10:02:33Z</dcterms:created>
  <dcterms:modified xsi:type="dcterms:W3CDTF">2017-10-11T11:59:32Z</dcterms:modified>
</cp:coreProperties>
</file>