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f.mfsr.sk\DfsRoot\ADRESARE\IFP_NEW\1_DANE\1_3_Databazy\10_VPU\web\"/>
    </mc:Choice>
  </mc:AlternateContent>
  <bookViews>
    <workbookView xWindow="0" yWindow="0" windowWidth="28800" windowHeight="14250" activeTab="1"/>
  </bookViews>
  <sheets>
    <sheet name="Obsah" sheetId="6" r:id="rId1"/>
    <sheet name="Grafy" sheetId="4" r:id="rId2"/>
    <sheet name="Tab_1" sheetId="1" r:id="rId3"/>
    <sheet name="Tab_2" sheetId="2" r:id="rId4"/>
    <sheet name="Tab_3" sheetId="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O11" i="1" l="1"/>
  <c r="E37" i="3" l="1"/>
  <c r="E36" i="3"/>
  <c r="E35" i="3"/>
  <c r="D36" i="3"/>
  <c r="G37" i="3"/>
  <c r="D37" i="3"/>
  <c r="C37" i="3"/>
  <c r="D35" i="3"/>
  <c r="C35" i="3"/>
  <c r="H18" i="3"/>
  <c r="I18" i="3" s="1"/>
  <c r="H19" i="3"/>
  <c r="H37" i="3" s="1"/>
  <c r="I19" i="3"/>
  <c r="I37" i="3" s="1"/>
  <c r="F19" i="3"/>
  <c r="F37" i="3" s="1"/>
  <c r="H16" i="3"/>
  <c r="H17" i="3"/>
  <c r="I17" i="3" s="1"/>
  <c r="D7" i="1" l="1"/>
  <c r="E7" i="1"/>
  <c r="F7" i="1"/>
  <c r="G7" i="1"/>
  <c r="H7" i="1"/>
  <c r="I7" i="1"/>
  <c r="J7" i="1"/>
  <c r="K7" i="1"/>
  <c r="L7" i="1"/>
  <c r="M7" i="1"/>
  <c r="N7" i="1"/>
  <c r="O7" i="1"/>
  <c r="C7" i="1"/>
  <c r="I35" i="3" l="1"/>
  <c r="H34" i="3"/>
  <c r="H35" i="3"/>
  <c r="G26" i="3"/>
  <c r="G27" i="3"/>
  <c r="G28" i="3"/>
  <c r="G29" i="3"/>
  <c r="G30" i="3"/>
  <c r="G31" i="3"/>
  <c r="G32" i="3"/>
  <c r="G33" i="3"/>
  <c r="G34" i="3"/>
  <c r="G35" i="3"/>
  <c r="G36" i="3"/>
  <c r="G25" i="3"/>
  <c r="D32" i="3"/>
  <c r="D33" i="3"/>
  <c r="D34" i="3"/>
  <c r="D31" i="3"/>
  <c r="C26" i="3"/>
  <c r="C27" i="3"/>
  <c r="C28" i="3"/>
  <c r="C29" i="3"/>
  <c r="C30" i="3"/>
  <c r="C31" i="3"/>
  <c r="C32" i="3"/>
  <c r="C33" i="3"/>
  <c r="C34" i="3"/>
  <c r="C36" i="3"/>
  <c r="C25" i="3"/>
  <c r="D21" i="1" l="1"/>
  <c r="E21" i="1"/>
  <c r="F21" i="1"/>
  <c r="G21" i="1"/>
  <c r="H21" i="1"/>
  <c r="I21" i="1"/>
  <c r="J21" i="1"/>
  <c r="K21" i="1"/>
  <c r="L21" i="1"/>
  <c r="M21" i="1"/>
  <c r="N21" i="1"/>
  <c r="O21" i="1"/>
  <c r="C21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D19" i="1"/>
  <c r="E19" i="1"/>
  <c r="F19" i="1"/>
  <c r="G19" i="1"/>
  <c r="H19" i="1"/>
  <c r="I19" i="1"/>
  <c r="J19" i="1"/>
  <c r="K19" i="1"/>
  <c r="L19" i="1"/>
  <c r="M19" i="1"/>
  <c r="N19" i="1"/>
  <c r="O19" i="1"/>
  <c r="C19" i="1"/>
  <c r="E10" i="1"/>
  <c r="F10" i="1"/>
  <c r="G10" i="1"/>
  <c r="H10" i="1"/>
  <c r="I10" i="1"/>
  <c r="J10" i="1"/>
  <c r="K10" i="1"/>
  <c r="L10" i="1"/>
  <c r="M10" i="1"/>
  <c r="N10" i="1"/>
  <c r="O10" i="1"/>
  <c r="E14" i="1"/>
  <c r="F14" i="1"/>
  <c r="G14" i="1"/>
  <c r="H14" i="1"/>
  <c r="I14" i="1"/>
  <c r="J14" i="1"/>
  <c r="K14" i="1"/>
  <c r="L14" i="1"/>
  <c r="M14" i="1"/>
  <c r="N14" i="1"/>
  <c r="O14" i="1"/>
  <c r="D14" i="1"/>
  <c r="H7" i="3"/>
  <c r="H25" i="3" s="1"/>
  <c r="H8" i="3"/>
  <c r="H9" i="3"/>
  <c r="H27" i="3" s="1"/>
  <c r="H10" i="3"/>
  <c r="H11" i="3"/>
  <c r="H29" i="3" s="1"/>
  <c r="H12" i="3"/>
  <c r="I7" i="3"/>
  <c r="I25" i="3" s="1"/>
  <c r="H13" i="3"/>
  <c r="H31" i="3" s="1"/>
  <c r="H14" i="3"/>
  <c r="H32" i="3" s="1"/>
  <c r="H15" i="3"/>
  <c r="H33" i="3" s="1"/>
  <c r="H36" i="3"/>
  <c r="F18" i="3"/>
  <c r="F36" i="3" s="1"/>
  <c r="F17" i="3"/>
  <c r="F35" i="3" s="1"/>
  <c r="I16" i="3"/>
  <c r="I34" i="3" s="1"/>
  <c r="F16" i="3"/>
  <c r="F34" i="3" s="1"/>
  <c r="F15" i="3"/>
  <c r="F33" i="3" s="1"/>
  <c r="F14" i="3"/>
  <c r="F32" i="3" s="1"/>
  <c r="I13" i="3"/>
  <c r="I31" i="3" s="1"/>
  <c r="F13" i="3"/>
  <c r="F31" i="3" s="1"/>
  <c r="F12" i="3"/>
  <c r="F30" i="3" s="1"/>
  <c r="F11" i="3"/>
  <c r="F29" i="3" s="1"/>
  <c r="F10" i="3"/>
  <c r="F28" i="3" s="1"/>
  <c r="F9" i="3"/>
  <c r="F27" i="3" s="1"/>
  <c r="F8" i="3"/>
  <c r="F26" i="3" s="1"/>
  <c r="F7" i="3"/>
  <c r="F25" i="3" s="1"/>
  <c r="E13" i="1"/>
  <c r="F13" i="1"/>
  <c r="G13" i="1"/>
  <c r="H13" i="1"/>
  <c r="I13" i="1"/>
  <c r="J13" i="1"/>
  <c r="K13" i="1"/>
  <c r="L13" i="1"/>
  <c r="M13" i="1"/>
  <c r="N13" i="1"/>
  <c r="O13" i="1"/>
  <c r="D13" i="1"/>
  <c r="E9" i="1"/>
  <c r="F9" i="1"/>
  <c r="G9" i="1"/>
  <c r="H9" i="1"/>
  <c r="I9" i="1"/>
  <c r="J9" i="1"/>
  <c r="K9" i="1"/>
  <c r="L9" i="1"/>
  <c r="M9" i="1"/>
  <c r="N9" i="1"/>
  <c r="O9" i="1"/>
  <c r="D9" i="1"/>
  <c r="I12" i="3" l="1"/>
  <c r="I30" i="3" s="1"/>
  <c r="H30" i="3"/>
  <c r="I8" i="3"/>
  <c r="I26" i="3" s="1"/>
  <c r="H26" i="3"/>
  <c r="I11" i="3"/>
  <c r="I29" i="3" s="1"/>
  <c r="I10" i="3"/>
  <c r="I28" i="3" s="1"/>
  <c r="H28" i="3"/>
  <c r="I15" i="3"/>
  <c r="I33" i="3" s="1"/>
  <c r="I14" i="3"/>
  <c r="I32" i="3" s="1"/>
  <c r="I36" i="3"/>
  <c r="I9" i="3"/>
  <c r="I27" i="3" s="1"/>
</calcChain>
</file>

<file path=xl/sharedStrings.xml><?xml version="1.0" encoding="utf-8"?>
<sst xmlns="http://schemas.openxmlformats.org/spreadsheetml/2006/main" count="80" uniqueCount="47">
  <si>
    <t>(ESA95, v tis. eur)</t>
  </si>
  <si>
    <t>DPPO akr. Výnos</t>
  </si>
  <si>
    <t>DPFO akr. Výnos</t>
  </si>
  <si>
    <t>Asignácia spolu</t>
  </si>
  <si>
    <t>Asignácia DPPO</t>
  </si>
  <si>
    <t xml:space="preserve">   - y-o -y</t>
  </si>
  <si>
    <t>Dary DPPO</t>
  </si>
  <si>
    <t>Asignácia DPFO</t>
  </si>
  <si>
    <t>Tabuľka 1: Zhodnotenie vývoja asignácie prostriedkov na VPÚ od roku 2004  (v tis. eur)</t>
  </si>
  <si>
    <t>Počet asignujúcich PO</t>
  </si>
  <si>
    <t xml:space="preserve">Počet neasignujúcich PO </t>
  </si>
  <si>
    <t>rok</t>
  </si>
  <si>
    <t>1,5%</t>
  </si>
  <si>
    <t>Spolu</t>
  </si>
  <si>
    <t xml:space="preserve">mohli </t>
  </si>
  <si>
    <t>nemohli*</t>
  </si>
  <si>
    <t>-</t>
  </si>
  <si>
    <t>* nemohli asignovať kvôli nízkej alebo nulovej daňovej povinnosti</t>
  </si>
  <si>
    <t>Počet asignujúcich PO (v %)</t>
  </si>
  <si>
    <t>Počet neasignujúcich PO (v %)</t>
  </si>
  <si>
    <t>mohli, ale neasignovali</t>
  </si>
  <si>
    <t>nemohli asignovať</t>
  </si>
  <si>
    <t>*podiel asignácie na akruálnom výnose (efektívne precento)</t>
  </si>
  <si>
    <t>efektívne %*</t>
  </si>
  <si>
    <t>Graf 1: Vývoj objemu asignovaných prostriedkov (mil. eur)</t>
  </si>
  <si>
    <t>údaje pre graf</t>
  </si>
  <si>
    <t>Tabuľka 2: Efektívna asignácia DPPO</t>
  </si>
  <si>
    <t>Graf 3: Efektívna asignácia DPPO</t>
  </si>
  <si>
    <t>Všetky PO</t>
  </si>
  <si>
    <t>Graf 4: Rozdelenie asignujúcich DPPO</t>
  </si>
  <si>
    <t>Tabuľka 3: Rozdelenie asignujúcich DPPO</t>
  </si>
  <si>
    <t>Nominálne rozdelenie</t>
  </si>
  <si>
    <t>Percentuálne rozdelenie</t>
  </si>
  <si>
    <t>2%</t>
  </si>
  <si>
    <t>1.5%</t>
  </si>
  <si>
    <t>1%</t>
  </si>
  <si>
    <t xml:space="preserve">Obsah </t>
  </si>
  <si>
    <t>Grafy</t>
  </si>
  <si>
    <t>Podkladové dáta k asignácií</t>
  </si>
  <si>
    <t>Graf 2: Vývoj efektívnej asignácie*</t>
  </si>
  <si>
    <t>Efektívna asignácia (subjekty)*</t>
  </si>
  <si>
    <t>Efektívna asignácia (daň)**</t>
  </si>
  <si>
    <t>* Efektívna asignácia reprezentuje podiel asignovaného objemu na celkovom akruálnom daňovom výnose</t>
  </si>
  <si>
    <t xml:space="preserve">** Efektívna asignácia (daň) reprezentuje pomer daňovej povinnosti asignujúcich subjektov na celkovej daňovej povinnosti subjektov, ktoré mohli asignovať. </t>
  </si>
  <si>
    <t xml:space="preserve">Praktické implikácie oboch ukazovateľov prezentuje </t>
  </si>
  <si>
    <t>Daňový report 2015 (s. 31)</t>
  </si>
  <si>
    <t xml:space="preserve">* Efektívna asignácia (subjekty) reprezentuje pomer asignujúcich subjektov na celkovom počte subjektov, ktoré mohli asignovať.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</si>
</sst>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 CE"/>
      <charset val="238"/>
    </font>
    <font>
      <sz val="11"/>
      <color theme="1"/>
      <name val="Arial Narrow"/>
      <family val="2"/>
      <charset val="238"/>
    </font>
    <font>
      <sz val="10"/>
      <name val="Garamond"/>
      <family val="1"/>
      <charset val="238"/>
    </font>
    <font>
      <b/>
      <sz val="10"/>
      <color rgb="FF2C9ADC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Garamond"/>
      <family val="2"/>
      <charset val="238"/>
    </font>
    <font>
      <u/>
      <sz val="11"/>
      <color theme="10"/>
      <name val="Calibri"/>
      <family val="2"/>
      <scheme val="minor"/>
    </font>
    <font>
      <u/>
      <sz val="11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9"/>
      <color theme="1"/>
      <name val="Arial"/>
      <family val="2"/>
      <charset val="238"/>
    </font>
    <font>
      <i/>
      <sz val="10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4" fillId="0" borderId="0"/>
    <xf numFmtId="0" fontId="15" fillId="0" borderId="0" applyNumberFormat="0" applyFill="0" applyBorder="0" applyAlignment="0" applyProtection="0"/>
  </cellStyleXfs>
  <cellXfs count="65">
    <xf numFmtId="0" fontId="0" fillId="0" borderId="0" xfId="0"/>
    <xf numFmtId="0" fontId="5" fillId="2" borderId="1" xfId="4" applyFont="1" applyFill="1" applyBorder="1"/>
    <xf numFmtId="0" fontId="5" fillId="2" borderId="0" xfId="4" applyFont="1" applyFill="1" applyBorder="1"/>
    <xf numFmtId="0" fontId="9" fillId="0" borderId="0" xfId="0" applyFont="1" applyBorder="1" applyAlignment="1">
      <alignment horizontal="left"/>
    </xf>
    <xf numFmtId="3" fontId="0" fillId="0" borderId="0" xfId="0" applyNumberForma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6" fillId="0" borderId="0" xfId="2" applyFont="1" applyFill="1" applyBorder="1" applyAlignment="1">
      <alignment horizontal="left" vertical="center" wrapText="1"/>
    </xf>
    <xf numFmtId="0" fontId="10" fillId="2" borderId="0" xfId="3" applyFont="1" applyFill="1" applyBorder="1" applyAlignment="1">
      <alignment horizontal="left" indent="4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3" borderId="3" xfId="0" applyFont="1" applyFill="1" applyBorder="1"/>
    <xf numFmtId="0" fontId="11" fillId="3" borderId="3" xfId="0" applyFont="1" applyFill="1" applyBorder="1" applyAlignment="1">
      <alignment horizontal="center"/>
    </xf>
    <xf numFmtId="9" fontId="11" fillId="3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3" fontId="13" fillId="0" borderId="3" xfId="0" applyNumberFormat="1" applyFont="1" applyFill="1" applyBorder="1" applyAlignment="1">
      <alignment horizontal="center"/>
    </xf>
    <xf numFmtId="3" fontId="13" fillId="4" borderId="3" xfId="0" applyNumberFormat="1" applyFont="1" applyFill="1" applyBorder="1" applyAlignment="1">
      <alignment horizontal="center"/>
    </xf>
    <xf numFmtId="9" fontId="13" fillId="0" borderId="3" xfId="1" applyNumberFormat="1" applyFont="1" applyBorder="1" applyAlignment="1">
      <alignment horizontal="center"/>
    </xf>
    <xf numFmtId="10" fontId="13" fillId="0" borderId="3" xfId="1" applyNumberFormat="1" applyFont="1" applyBorder="1" applyAlignment="1">
      <alignment horizontal="center"/>
    </xf>
    <xf numFmtId="9" fontId="13" fillId="4" borderId="3" xfId="1" applyNumberFormat="1" applyFont="1" applyFill="1" applyBorder="1" applyAlignment="1">
      <alignment horizontal="center"/>
    </xf>
    <xf numFmtId="0" fontId="12" fillId="2" borderId="5" xfId="3" applyFont="1" applyFill="1" applyBorder="1" applyAlignment="1">
      <alignment horizontal="right" vertical="center"/>
    </xf>
    <xf numFmtId="0" fontId="12" fillId="2" borderId="2" xfId="3" applyFont="1" applyFill="1" applyBorder="1" applyAlignment="1">
      <alignment horizontal="right" vertical="center"/>
    </xf>
    <xf numFmtId="3" fontId="6" fillId="2" borderId="4" xfId="3" applyNumberFormat="1" applyFont="1" applyFill="1" applyBorder="1" applyAlignment="1">
      <alignment horizontal="right" vertical="center"/>
    </xf>
    <xf numFmtId="3" fontId="6" fillId="2" borderId="6" xfId="3" applyNumberFormat="1" applyFont="1" applyFill="1" applyBorder="1" applyAlignment="1">
      <alignment horizontal="right" vertical="center"/>
    </xf>
    <xf numFmtId="3" fontId="12" fillId="2" borderId="0" xfId="3" applyNumberFormat="1" applyFont="1" applyFill="1" applyBorder="1" applyAlignment="1">
      <alignment horizontal="right" vertical="center"/>
    </xf>
    <xf numFmtId="3" fontId="6" fillId="2" borderId="7" xfId="3" applyNumberFormat="1" applyFont="1" applyFill="1" applyBorder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3" fontId="6" fillId="2" borderId="0" xfId="3" applyNumberFormat="1" applyFont="1" applyFill="1" applyBorder="1" applyAlignment="1">
      <alignment horizontal="right" vertical="center"/>
    </xf>
    <xf numFmtId="9" fontId="13" fillId="0" borderId="0" xfId="0" applyNumberFormat="1" applyFont="1" applyAlignment="1">
      <alignment vertical="center"/>
    </xf>
    <xf numFmtId="0" fontId="11" fillId="5" borderId="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9" fontId="11" fillId="3" borderId="3" xfId="0" quotePrefix="1" applyNumberFormat="1" applyFont="1" applyFill="1" applyBorder="1" applyAlignment="1">
      <alignment horizontal="center"/>
    </xf>
    <xf numFmtId="164" fontId="11" fillId="3" borderId="3" xfId="0" quotePrefix="1" applyNumberFormat="1" applyFont="1" applyFill="1" applyBorder="1" applyAlignment="1">
      <alignment horizontal="center"/>
    </xf>
    <xf numFmtId="0" fontId="14" fillId="0" borderId="0" xfId="5"/>
    <xf numFmtId="0" fontId="3" fillId="0" borderId="0" xfId="5" applyFont="1"/>
    <xf numFmtId="0" fontId="3" fillId="0" borderId="6" xfId="5" applyFont="1" applyBorder="1"/>
    <xf numFmtId="0" fontId="14" fillId="0" borderId="0" xfId="5" applyFill="1"/>
    <xf numFmtId="0" fontId="16" fillId="0" borderId="0" xfId="6" applyFont="1"/>
    <xf numFmtId="0" fontId="6" fillId="0" borderId="0" xfId="5" applyFont="1"/>
    <xf numFmtId="0" fontId="5" fillId="0" borderId="0" xfId="0" applyFont="1"/>
    <xf numFmtId="0" fontId="12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0" fontId="12" fillId="2" borderId="11" xfId="3" applyFont="1" applyFill="1" applyBorder="1"/>
    <xf numFmtId="0" fontId="12" fillId="2" borderId="14" xfId="3" applyFont="1" applyFill="1" applyBorder="1" applyAlignment="1">
      <alignment horizontal="left" indent="2"/>
    </xf>
    <xf numFmtId="0" fontId="6" fillId="2" borderId="11" xfId="3" applyFont="1" applyFill="1" applyBorder="1" applyAlignment="1">
      <alignment horizontal="left" indent="4"/>
    </xf>
    <xf numFmtId="0" fontId="0" fillId="0" borderId="0" xfId="0" applyBorder="1"/>
    <xf numFmtId="0" fontId="20" fillId="0" borderId="6" xfId="5" applyFont="1" applyBorder="1"/>
    <xf numFmtId="0" fontId="19" fillId="0" borderId="0" xfId="5" applyFont="1" applyBorder="1"/>
    <xf numFmtId="0" fontId="7" fillId="0" borderId="0" xfId="5" applyFont="1"/>
    <xf numFmtId="0" fontId="17" fillId="6" borderId="0" xfId="6" applyFont="1" applyFill="1" applyAlignment="1">
      <alignment horizontal="center"/>
    </xf>
    <xf numFmtId="0" fontId="18" fillId="0" borderId="0" xfId="5" applyFont="1" applyFill="1"/>
    <xf numFmtId="0" fontId="5" fillId="2" borderId="6" xfId="4" applyFont="1" applyFill="1" applyBorder="1"/>
    <xf numFmtId="0" fontId="21" fillId="0" borderId="0" xfId="0" applyFont="1"/>
    <xf numFmtId="0" fontId="21" fillId="0" borderId="0" xfId="0" applyFont="1" applyAlignment="1">
      <alignment wrapText="1"/>
    </xf>
    <xf numFmtId="0" fontId="15" fillId="0" borderId="0" xfId="6"/>
    <xf numFmtId="0" fontId="13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0" fontId="15" fillId="0" borderId="0" xfId="6" applyAlignment="1">
      <alignment horizontal="left" wrapText="1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right"/>
    </xf>
  </cellXfs>
  <cellStyles count="7">
    <cellStyle name="Hypertextové prepojenie" xfId="6" builtinId="8"/>
    <cellStyle name="Normálna 2 4" xfId="4"/>
    <cellStyle name="Normálne" xfId="0" builtinId="0"/>
    <cellStyle name="Normálne 2" xfId="5"/>
    <cellStyle name="normálne_IFP_DANE_20081103" xfId="2"/>
    <cellStyle name="normální 2" xfId="3"/>
    <cellStyle name="Percentá" xfId="1" builtinId="5"/>
  </cellStyles>
  <dxfs count="0"/>
  <tableStyles count="0" defaultTableStyle="TableStyleMedium2" defaultPivotStyle="PivotStyleLight16"/>
  <colors>
    <mruColors>
      <color rgb="FF2C9ADC"/>
      <color rgb="FFAF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11524311261766E-2"/>
          <c:y val="4.1666666666666664E-2"/>
          <c:w val="0.93005935665219297"/>
          <c:h val="0.8260245168217609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Tab_1!$B$8</c:f>
              <c:strCache>
                <c:ptCount val="1"/>
                <c:pt idx="0">
                  <c:v>Asignácia DPPO</c:v>
                </c:pt>
              </c:strCache>
            </c:strRef>
          </c:tx>
          <c:spPr>
            <a:solidFill>
              <a:srgbClr val="2C9ADC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Tab_1!$C$4:$O$4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Tab_1!$C$20:$O$20</c:f>
              <c:numCache>
                <c:formatCode>General</c:formatCode>
                <c:ptCount val="13"/>
                <c:pt idx="0">
                  <c:v>18.896000000000001</c:v>
                </c:pt>
                <c:pt idx="1">
                  <c:v>20.525127796587665</c:v>
                </c:pt>
                <c:pt idx="2">
                  <c:v>25.62902476266348</c:v>
                </c:pt>
                <c:pt idx="3">
                  <c:v>29.306224888800372</c:v>
                </c:pt>
                <c:pt idx="4">
                  <c:v>34.144247327889495</c:v>
                </c:pt>
                <c:pt idx="5">
                  <c:v>37.495973270000007</c:v>
                </c:pt>
                <c:pt idx="6">
                  <c:v>28.591712300000008</c:v>
                </c:pt>
                <c:pt idx="7">
                  <c:v>25.443999999999999</c:v>
                </c:pt>
                <c:pt idx="8">
                  <c:v>26.146000000000001</c:v>
                </c:pt>
                <c:pt idx="9">
                  <c:v>25.762</c:v>
                </c:pt>
                <c:pt idx="10">
                  <c:v>30.465651319999996</c:v>
                </c:pt>
                <c:pt idx="11">
                  <c:v>32.7185232</c:v>
                </c:pt>
                <c:pt idx="12">
                  <c:v>34.455689740000004</c:v>
                </c:pt>
              </c:numCache>
            </c:numRef>
          </c:val>
        </c:ser>
        <c:ser>
          <c:idx val="2"/>
          <c:order val="2"/>
          <c:tx>
            <c:strRef>
              <c:f>Tab_1!$B$12</c:f>
              <c:strCache>
                <c:ptCount val="1"/>
                <c:pt idx="0">
                  <c:v>Asignácia DPFO</c:v>
                </c:pt>
              </c:strCache>
            </c:strRef>
          </c:tx>
          <c:spPr>
            <a:solidFill>
              <a:srgbClr val="AFABAB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Tab_1!$C$4:$O$4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Tab_1!$C$21:$O$21</c:f>
              <c:numCache>
                <c:formatCode>General</c:formatCode>
                <c:ptCount val="13"/>
                <c:pt idx="0">
                  <c:v>8.9802499999999998</c:v>
                </c:pt>
                <c:pt idx="1">
                  <c:v>10.360386377215693</c:v>
                </c:pt>
                <c:pt idx="2">
                  <c:v>11.717453362543981</c:v>
                </c:pt>
                <c:pt idx="3">
                  <c:v>12.818867722233286</c:v>
                </c:pt>
                <c:pt idx="4">
                  <c:v>15.0362041426011</c:v>
                </c:pt>
                <c:pt idx="5">
                  <c:v>17.684264200000001</c:v>
                </c:pt>
                <c:pt idx="6">
                  <c:v>15.553063680000003</c:v>
                </c:pt>
                <c:pt idx="7">
                  <c:v>16.526</c:v>
                </c:pt>
                <c:pt idx="8">
                  <c:v>18.547999999999998</c:v>
                </c:pt>
                <c:pt idx="9">
                  <c:v>20.943999999999999</c:v>
                </c:pt>
                <c:pt idx="10">
                  <c:v>21.74</c:v>
                </c:pt>
                <c:pt idx="11">
                  <c:v>24.231000000000002</c:v>
                </c:pt>
                <c:pt idx="12">
                  <c:v>27.175360470000001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30023592"/>
        <c:axId val="730023984"/>
      </c:barChart>
      <c:lineChart>
        <c:grouping val="standard"/>
        <c:varyColors val="0"/>
        <c:ser>
          <c:idx val="0"/>
          <c:order val="0"/>
          <c:tx>
            <c:strRef>
              <c:f>Tab_1!$B$7</c:f>
              <c:strCache>
                <c:ptCount val="1"/>
                <c:pt idx="0">
                  <c:v>Asignácia spolu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numFmt formatCode="#,##0" sourceLinked="0"/>
            <c:spPr>
              <a:solidFill>
                <a:srgbClr val="E7E6E6">
                  <a:lumMod val="5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Tab_1!$C$4:$O$4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Tab_1!$C$19:$O$19</c:f>
              <c:numCache>
                <c:formatCode>General</c:formatCode>
                <c:ptCount val="13"/>
                <c:pt idx="0">
                  <c:v>27.876249999999999</c:v>
                </c:pt>
                <c:pt idx="1">
                  <c:v>30.885514173803355</c:v>
                </c:pt>
                <c:pt idx="2">
                  <c:v>37.346478125207462</c:v>
                </c:pt>
                <c:pt idx="3">
                  <c:v>42.125092611033658</c:v>
                </c:pt>
                <c:pt idx="4">
                  <c:v>49.180451470490596</c:v>
                </c:pt>
                <c:pt idx="5">
                  <c:v>55.180237470000009</c:v>
                </c:pt>
                <c:pt idx="6">
                  <c:v>44.144775980000006</c:v>
                </c:pt>
                <c:pt idx="7">
                  <c:v>41.97</c:v>
                </c:pt>
                <c:pt idx="8">
                  <c:v>44.694000000000003</c:v>
                </c:pt>
                <c:pt idx="9">
                  <c:v>46.706000000000003</c:v>
                </c:pt>
                <c:pt idx="10">
                  <c:v>52.205651319999994</c:v>
                </c:pt>
                <c:pt idx="11">
                  <c:v>56.949523200000002</c:v>
                </c:pt>
                <c:pt idx="12">
                  <c:v>61.631050209999998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024768"/>
        <c:axId val="730024376"/>
      </c:lineChart>
      <c:catAx>
        <c:axId val="73002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730023984"/>
        <c:crosses val="autoZero"/>
        <c:auto val="1"/>
        <c:lblAlgn val="ctr"/>
        <c:lblOffset val="100"/>
        <c:noMultiLvlLbl val="0"/>
      </c:catAx>
      <c:valAx>
        <c:axId val="73002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730023592"/>
        <c:crosses val="autoZero"/>
        <c:crossBetween val="between"/>
      </c:valAx>
      <c:valAx>
        <c:axId val="73002437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30024768"/>
        <c:crosses val="max"/>
        <c:crossBetween val="between"/>
      </c:valAx>
      <c:catAx>
        <c:axId val="730024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0024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6.4922164298819543E-2"/>
          <c:y val="3.7912295347035774E-2"/>
          <c:w val="0.40117850912050201"/>
          <c:h val="0.144862637156028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sk-SK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82633509553701E-2"/>
          <c:y val="5.0925925925925923E-2"/>
          <c:w val="0.87626753552357683"/>
          <c:h val="0.86869168961241805"/>
        </c:manualLayout>
      </c:layout>
      <c:lineChart>
        <c:grouping val="standard"/>
        <c:varyColors val="0"/>
        <c:ser>
          <c:idx val="0"/>
          <c:order val="0"/>
          <c:tx>
            <c:v>DPPO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Tab_1!$D$4:$O$4</c15:sqref>
                  </c15:fullRef>
                </c:ext>
              </c:extLst>
              <c:f>Tab_1!$E$4:$O$4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Tab_1!$D$10:$O$10</c15:sqref>
                  </c15:fullRef>
                </c:ext>
              </c:extLst>
              <c:f>Tab_1!$E$10:$O$10</c:f>
              <c:numCache>
                <c:formatCode>0.0%</c:formatCode>
                <c:ptCount val="11"/>
                <c:pt idx="0">
                  <c:v>1.9061740073001768E-2</c:v>
                </c:pt>
                <c:pt idx="1">
                  <c:v>1.8327320879232938E-2</c:v>
                </c:pt>
                <c:pt idx="2">
                  <c:v>1.8473512943727722E-2</c:v>
                </c:pt>
                <c:pt idx="3">
                  <c:v>1.7963242225254646E-2</c:v>
                </c:pt>
                <c:pt idx="4">
                  <c:v>1.8071191798875667E-2</c:v>
                </c:pt>
                <c:pt idx="5">
                  <c:v>1.5334823962992778E-2</c:v>
                </c:pt>
                <c:pt idx="6">
                  <c:v>1.5753258258945458E-2</c:v>
                </c:pt>
                <c:pt idx="7">
                  <c:v>1.5419858171276392E-2</c:v>
                </c:pt>
                <c:pt idx="8">
                  <c:v>1.4881567977873449E-2</c:v>
                </c:pt>
                <c:pt idx="9">
                  <c:v>1.3842728298030123E-2</c:v>
                </c:pt>
                <c:pt idx="10">
                  <c:v>1.2244126631110077E-2</c:v>
                </c:pt>
              </c:numCache>
            </c:numRef>
          </c:val>
          <c:smooth val="0"/>
        </c:ser>
        <c:ser>
          <c:idx val="1"/>
          <c:order val="1"/>
          <c:tx>
            <c:v>DPFO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Tab_1!$D$4:$O$4</c15:sqref>
                  </c15:fullRef>
                </c:ext>
              </c:extLst>
              <c:f>Tab_1!$E$4:$O$4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Tab_1!$D$14:$O$14</c15:sqref>
                  </c15:fullRef>
                </c:ext>
              </c:extLst>
              <c:f>Tab_1!$E$14:$O$14</c:f>
              <c:numCache>
                <c:formatCode>0.0%</c:formatCode>
                <c:ptCount val="11"/>
                <c:pt idx="0">
                  <c:v>9.006014707553087E-3</c:v>
                </c:pt>
                <c:pt idx="1">
                  <c:v>9.3030293934696136E-3</c:v>
                </c:pt>
                <c:pt idx="2">
                  <c:v>9.4108567350078207E-3</c:v>
                </c:pt>
                <c:pt idx="3">
                  <c:v>9.7101684855442853E-3</c:v>
                </c:pt>
                <c:pt idx="4">
                  <c:v>1.0236761991274724E-2</c:v>
                </c:pt>
                <c:pt idx="5">
                  <c:v>1.0916175573549075E-2</c:v>
                </c:pt>
                <c:pt idx="6">
                  <c:v>1.071803557384656E-2</c:v>
                </c:pt>
                <c:pt idx="7">
                  <c:v>1.1233695168351363E-2</c:v>
                </c:pt>
                <c:pt idx="8">
                  <c:v>1.155708430007433E-2</c:v>
                </c:pt>
                <c:pt idx="9">
                  <c:v>1.2012300259690824E-2</c:v>
                </c:pt>
                <c:pt idx="10">
                  <c:v>1.2338989984432948E-2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811368"/>
        <c:axId val="729811760"/>
      </c:lineChart>
      <c:catAx>
        <c:axId val="729811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729811760"/>
        <c:crosses val="autoZero"/>
        <c:auto val="1"/>
        <c:lblAlgn val="ctr"/>
        <c:lblOffset val="100"/>
        <c:tickLblSkip val="1"/>
        <c:noMultiLvlLbl val="0"/>
      </c:catAx>
      <c:valAx>
        <c:axId val="72981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729811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20596487305214"/>
          <c:y val="0.72708552055993003"/>
          <c:w val="0.319724436068209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48643919510062"/>
          <c:y val="5.0925925925925923E-2"/>
          <c:w val="0.86595800524934385"/>
          <c:h val="0.85680774278215222"/>
        </c:manualLayout>
      </c:layout>
      <c:lineChart>
        <c:grouping val="standard"/>
        <c:varyColors val="0"/>
        <c:ser>
          <c:idx val="0"/>
          <c:order val="0"/>
          <c:tx>
            <c:strRef>
              <c:f>Tab_2!$B$4</c:f>
              <c:strCache>
                <c:ptCount val="1"/>
                <c:pt idx="0">
                  <c:v>Efektívna asignácia (subjekty)*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Tab_2!$C$3:$O$3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Tab_2!$C$4:$O$4</c:f>
              <c:numCache>
                <c:formatCode>0%</c:formatCode>
                <c:ptCount val="13"/>
                <c:pt idx="0">
                  <c:v>0.50174961119751171</c:v>
                </c:pt>
                <c:pt idx="1">
                  <c:v>0.55803063750083615</c:v>
                </c:pt>
                <c:pt idx="2">
                  <c:v>0.59594459517349707</c:v>
                </c:pt>
                <c:pt idx="3">
                  <c:v>0.67866043244013008</c:v>
                </c:pt>
                <c:pt idx="4">
                  <c:v>0.90304930795847749</c:v>
                </c:pt>
                <c:pt idx="5">
                  <c:v>0.76281502615311458</c:v>
                </c:pt>
                <c:pt idx="6">
                  <c:v>0.58095000113582151</c:v>
                </c:pt>
                <c:pt idx="7">
                  <c:v>0.59339380229723493</c:v>
                </c:pt>
                <c:pt idx="8">
                  <c:v>0.6231905559205646</c:v>
                </c:pt>
                <c:pt idx="9">
                  <c:v>0.6030324576743471</c:v>
                </c:pt>
                <c:pt idx="10">
                  <c:v>0.32391453790524377</c:v>
                </c:pt>
                <c:pt idx="11">
                  <c:v>0.32470089516267858</c:v>
                </c:pt>
                <c:pt idx="12">
                  <c:v>0.34695969925602671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Tab_2!$B$5</c:f>
              <c:strCache>
                <c:ptCount val="1"/>
                <c:pt idx="0">
                  <c:v>Efektívna asignácia (daň)**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Tab_2!$C$3:$O$3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Tab_2!$C$5:$O$5</c:f>
              <c:numCache>
                <c:formatCode>0%</c:formatCode>
                <c:ptCount val="13"/>
                <c:pt idx="0">
                  <c:v>0.7328885041226868</c:v>
                </c:pt>
                <c:pt idx="1">
                  <c:v>0.66938830747318923</c:v>
                </c:pt>
                <c:pt idx="2">
                  <c:v>0.76493249101898786</c:v>
                </c:pt>
                <c:pt idx="3">
                  <c:v>0.87523184704407853</c:v>
                </c:pt>
                <c:pt idx="4">
                  <c:v>0.90466505125679975</c:v>
                </c:pt>
                <c:pt idx="5">
                  <c:v>0.90764799548669262</c:v>
                </c:pt>
                <c:pt idx="6">
                  <c:v>0.82894517212472596</c:v>
                </c:pt>
                <c:pt idx="7">
                  <c:v>0.9122186728044992</c:v>
                </c:pt>
                <c:pt idx="8">
                  <c:v>0.8841485946384946</c:v>
                </c:pt>
                <c:pt idx="9">
                  <c:v>0.90757959902062901</c:v>
                </c:pt>
                <c:pt idx="10">
                  <c:v>0.82587530404320886</c:v>
                </c:pt>
                <c:pt idx="11">
                  <c:v>0.82026307993882919</c:v>
                </c:pt>
                <c:pt idx="12">
                  <c:v>0.88757704038680862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812544"/>
        <c:axId val="729896824"/>
      </c:lineChart>
      <c:catAx>
        <c:axId val="7298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729896824"/>
        <c:crosses val="autoZero"/>
        <c:auto val="1"/>
        <c:lblAlgn val="ctr"/>
        <c:lblOffset val="100"/>
        <c:noMultiLvlLbl val="0"/>
      </c:catAx>
      <c:valAx>
        <c:axId val="72989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72981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387196992198993E-2"/>
          <c:y val="0.65764107611548561"/>
          <c:w val="0.4414479440069991"/>
          <c:h val="0.171062627588218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Tab_3!$H$24</c:f>
              <c:strCache>
                <c:ptCount val="1"/>
                <c:pt idx="0">
                  <c:v>nemohli asignovať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Tab_3!$B$25:$B$37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Tab_3!$H$25:$H$37</c:f>
              <c:numCache>
                <c:formatCode>0%</c:formatCode>
                <c:ptCount val="13"/>
                <c:pt idx="0">
                  <c:v>0.73334992120759723</c:v>
                </c:pt>
                <c:pt idx="1">
                  <c:v>0.72406091370558379</c:v>
                </c:pt>
                <c:pt idx="2">
                  <c:v>0.70248615029058903</c:v>
                </c:pt>
                <c:pt idx="3">
                  <c:v>0.68664098292378173</c:v>
                </c:pt>
                <c:pt idx="4">
                  <c:v>0.69436384186765898</c:v>
                </c:pt>
                <c:pt idx="5">
                  <c:v>0.74224624492122149</c:v>
                </c:pt>
                <c:pt idx="6">
                  <c:v>0.74567272139027552</c:v>
                </c:pt>
                <c:pt idx="7">
                  <c:v>0.74951727628299991</c:v>
                </c:pt>
                <c:pt idx="8">
                  <c:v>0.76418168550894139</c:v>
                </c:pt>
                <c:pt idx="9">
                  <c:v>0.75995700750062278</c:v>
                </c:pt>
                <c:pt idx="10">
                  <c:v>0.20044693623885965</c:v>
                </c:pt>
                <c:pt idx="11">
                  <c:v>0.1751545298432293</c:v>
                </c:pt>
                <c:pt idx="12">
                  <c:v>0.1913649794859803</c:v>
                </c:pt>
              </c:numCache>
            </c:numRef>
          </c:val>
        </c:ser>
        <c:ser>
          <c:idx val="4"/>
          <c:order val="1"/>
          <c:tx>
            <c:strRef>
              <c:f>Tab_3!$G$24</c:f>
              <c:strCache>
                <c:ptCount val="1"/>
                <c:pt idx="0">
                  <c:v>mohli, ale neasignovali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Tab_3!$B$25:$B$37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Tab_3!$G$25:$G$37</c:f>
              <c:numCache>
                <c:formatCode>0%</c:formatCode>
                <c:ptCount val="13"/>
                <c:pt idx="0">
                  <c:v>0.13285850543252883</c:v>
                </c:pt>
                <c:pt idx="1">
                  <c:v>0.12195662205814491</c:v>
                </c:pt>
                <c:pt idx="2">
                  <c:v>0.12021207898582742</c:v>
                </c:pt>
                <c:pt idx="3">
                  <c:v>0.10069465103825787</c:v>
                </c:pt>
                <c:pt idx="4">
                  <c:v>2.9631637043842661E-2</c:v>
                </c:pt>
                <c:pt idx="5">
                  <c:v>6.1135317657296587E-2</c:v>
                </c:pt>
                <c:pt idx="6">
                  <c:v>0.10657584581253467</c:v>
                </c:pt>
                <c:pt idx="7">
                  <c:v>0.10184782788080163</c:v>
                </c:pt>
                <c:pt idx="8">
                  <c:v>8.8858567987125284E-2</c:v>
                </c:pt>
                <c:pt idx="9">
                  <c:v>9.5289276784972926E-2</c:v>
                </c:pt>
                <c:pt idx="10">
                  <c:v>0.54185950158234819</c:v>
                </c:pt>
                <c:pt idx="11">
                  <c:v>0.55701740762598673</c:v>
                </c:pt>
                <c:pt idx="12">
                  <c:v>0.52807125698858448</c:v>
                </c:pt>
              </c:numCache>
            </c:numRef>
          </c:val>
        </c:ser>
        <c:ser>
          <c:idx val="2"/>
          <c:order val="2"/>
          <c:tx>
            <c:strRef>
              <c:f>Tab_3!$E$24</c:f>
              <c:strCache>
                <c:ptCount val="1"/>
                <c:pt idx="0">
                  <c:v>1%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Tab_3!$B$25:$B$37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Tab_3!$E$25:$E$37</c:f>
              <c:numCache>
                <c:formatCode>0.00%</c:formatCode>
                <c:ptCount val="13"/>
                <c:pt idx="10" formatCode="0%">
                  <c:v>1.9129223635610329E-3</c:v>
                </c:pt>
                <c:pt idx="11" formatCode="0%">
                  <c:v>0.2441460589897986</c:v>
                </c:pt>
                <c:pt idx="12" formatCode="0%">
                  <c:v>0.25586190769754047</c:v>
                </c:pt>
              </c:numCache>
            </c:numRef>
          </c:val>
        </c:ser>
        <c:ser>
          <c:idx val="1"/>
          <c:order val="3"/>
          <c:tx>
            <c:strRef>
              <c:f>Tab_3!$D$24</c:f>
              <c:strCache>
                <c:ptCount val="1"/>
                <c:pt idx="0">
                  <c:v>1.5%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Tab_3!$B$25:$B$37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Tab_3!$D$25:$D$36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0.13377010537992234</c:v>
                </c:pt>
                <c:pt idx="7">
                  <c:v>0.13726957162739781</c:v>
                </c:pt>
                <c:pt idx="8">
                  <c:v>0.13719375056226946</c:v>
                </c:pt>
                <c:pt idx="9">
                  <c:v>0.13623824856307257</c:v>
                </c:pt>
                <c:pt idx="10">
                  <c:v>0.24145576036460123</c:v>
                </c:pt>
                <c:pt idx="11">
                  <c:v>0</c:v>
                </c:pt>
              </c:numCache>
            </c:numRef>
          </c:val>
        </c:ser>
        <c:ser>
          <c:idx val="0"/>
          <c:order val="4"/>
          <c:tx>
            <c:strRef>
              <c:f>Tab_3!$C$24</c:f>
              <c:strCache>
                <c:ptCount val="1"/>
                <c:pt idx="0">
                  <c:v>2%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2.1265284423179162E-3"/>
                  <c:y val="-3.91006722236829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Tab_3!$B$25:$B$37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Tab_3!$C$25:$C$37</c:f>
              <c:numCache>
                <c:formatCode>0%</c:formatCode>
                <c:ptCount val="13"/>
                <c:pt idx="0">
                  <c:v>0.13379157335987393</c:v>
                </c:pt>
                <c:pt idx="1">
                  <c:v>0.15398246423627135</c:v>
                </c:pt>
                <c:pt idx="2">
                  <c:v>0.17730177072358358</c:v>
                </c:pt>
                <c:pt idx="3">
                  <c:v>0.21266436603796038</c:v>
                </c:pt>
                <c:pt idx="4">
                  <c:v>0.27600452108849832</c:v>
                </c:pt>
                <c:pt idx="5">
                  <c:v>0.19661843742148194</c:v>
                </c:pt>
                <c:pt idx="6">
                  <c:v>1.3981327417267517E-2</c:v>
                </c:pt>
                <c:pt idx="7">
                  <c:v>1.13653242088007E-2</c:v>
                </c:pt>
                <c:pt idx="8">
                  <c:v>9.7659959416639183E-3</c:v>
                </c:pt>
                <c:pt idx="9">
                  <c:v>8.5154671513317532E-3</c:v>
                </c:pt>
                <c:pt idx="10">
                  <c:v>1.6237801814190888E-2</c:v>
                </c:pt>
                <c:pt idx="11">
                  <c:v>2.3682003540985354E-2</c:v>
                </c:pt>
                <c:pt idx="12">
                  <c:v>2.4701855827894813E-2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729897608"/>
        <c:axId val="729898000"/>
      </c:barChart>
      <c:catAx>
        <c:axId val="72989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729898000"/>
        <c:crosses val="autoZero"/>
        <c:auto val="1"/>
        <c:lblAlgn val="ctr"/>
        <c:lblOffset val="100"/>
        <c:noMultiLvlLbl val="0"/>
      </c:catAx>
      <c:valAx>
        <c:axId val="7298980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729897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#Obsah!A1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2</xdr:row>
      <xdr:rowOff>76200</xdr:rowOff>
    </xdr:from>
    <xdr:to>
      <xdr:col>10</xdr:col>
      <xdr:colOff>161924</xdr:colOff>
      <xdr:row>20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85725</xdr:colOff>
      <xdr:row>2</xdr:row>
      <xdr:rowOff>76200</xdr:rowOff>
    </xdr:from>
    <xdr:to>
      <xdr:col>18</xdr:col>
      <xdr:colOff>247650</xdr:colOff>
      <xdr:row>19</xdr:row>
      <xdr:rowOff>104775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24</xdr:row>
      <xdr:rowOff>66675</xdr:rowOff>
    </xdr:from>
    <xdr:to>
      <xdr:col>9</xdr:col>
      <xdr:colOff>638174</xdr:colOff>
      <xdr:row>41</xdr:row>
      <xdr:rowOff>28575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23</xdr:row>
      <xdr:rowOff>180974</xdr:rowOff>
    </xdr:from>
    <xdr:to>
      <xdr:col>19</xdr:col>
      <xdr:colOff>485775</xdr:colOff>
      <xdr:row>41</xdr:row>
      <xdr:rowOff>38100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104775</xdr:colOff>
      <xdr:row>1</xdr:row>
      <xdr:rowOff>0</xdr:rowOff>
    </xdr:to>
    <xdr:sp macro="" textlink="">
      <xdr:nvSpPr>
        <xdr:cNvPr id="6" name="BlokTextu 5">
          <a:hlinkClick xmlns:r="http://schemas.openxmlformats.org/officeDocument/2006/relationships" r:id="rId5"/>
        </xdr:cNvPr>
        <xdr:cNvSpPr txBox="1"/>
      </xdr:nvSpPr>
      <xdr:spPr>
        <a:xfrm>
          <a:off x="28575" y="0"/>
          <a:ext cx="762000" cy="247650"/>
        </a:xfrm>
        <a:prstGeom prst="round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sk-SK" sz="1100">
              <a:solidFill>
                <a:schemeClr val="bg1"/>
              </a:solidFill>
              <a:latin typeface="Arial Narrow" panose="020B0606020202030204" pitchFamily="34" charset="0"/>
            </a:rPr>
            <a:t>Obsah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4" name="BlokTextu 3">
          <a:hlinkClick xmlns:r="http://schemas.openxmlformats.org/officeDocument/2006/relationships" r:id="rId1"/>
        </xdr:cNvPr>
        <xdr:cNvSpPr txBox="1"/>
      </xdr:nvSpPr>
      <xdr:spPr>
        <a:xfrm>
          <a:off x="0" y="0"/>
          <a:ext cx="762000" cy="247650"/>
        </a:xfrm>
        <a:prstGeom prst="round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sk-SK" sz="1100">
              <a:solidFill>
                <a:schemeClr val="bg1"/>
              </a:solidFill>
              <a:latin typeface="Arial Narrow" panose="020B0606020202030204" pitchFamily="34" charset="0"/>
            </a:rPr>
            <a:t>Obsah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3" name="BlokTextu 2">
          <a:hlinkClick xmlns:r="http://schemas.openxmlformats.org/officeDocument/2006/relationships" r:id="rId1"/>
        </xdr:cNvPr>
        <xdr:cNvSpPr txBox="1"/>
      </xdr:nvSpPr>
      <xdr:spPr>
        <a:xfrm>
          <a:off x="0" y="0"/>
          <a:ext cx="762000" cy="247650"/>
        </a:xfrm>
        <a:prstGeom prst="round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sk-SK" sz="1100">
              <a:solidFill>
                <a:schemeClr val="bg1"/>
              </a:solidFill>
              <a:latin typeface="Arial Narrow" panose="020B0606020202030204" pitchFamily="34" charset="0"/>
            </a:rPr>
            <a:t>Obsah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</xdr:colOff>
      <xdr:row>1</xdr:row>
      <xdr:rowOff>66675</xdr:rowOff>
    </xdr:to>
    <xdr:sp macro="" textlink="">
      <xdr:nvSpPr>
        <xdr:cNvPr id="4" name="BlokTextu 3">
          <a:hlinkClick xmlns:r="http://schemas.openxmlformats.org/officeDocument/2006/relationships" r:id="rId1"/>
        </xdr:cNvPr>
        <xdr:cNvSpPr txBox="1"/>
      </xdr:nvSpPr>
      <xdr:spPr>
        <a:xfrm>
          <a:off x="0" y="0"/>
          <a:ext cx="762000" cy="247650"/>
        </a:xfrm>
        <a:prstGeom prst="round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sk-SK" sz="1100">
              <a:solidFill>
                <a:schemeClr val="bg1"/>
              </a:solidFill>
              <a:latin typeface="Arial Narrow" panose="020B0606020202030204" pitchFamily="34" charset="0"/>
            </a:rPr>
            <a:t>Obsah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IFP">
      <a:dk1>
        <a:sysClr val="windowText" lastClr="000000"/>
      </a:dk1>
      <a:lt1>
        <a:sysClr val="window" lastClr="FFFFFF"/>
      </a:lt1>
      <a:dk2>
        <a:srgbClr val="818386"/>
      </a:dk2>
      <a:lt2>
        <a:srgbClr val="E7E6E6"/>
      </a:lt2>
      <a:accent1>
        <a:srgbClr val="B0D6AF"/>
      </a:accent1>
      <a:accent2>
        <a:srgbClr val="D3BEDE"/>
      </a:accent2>
      <a:accent3>
        <a:srgbClr val="D9D3AB"/>
      </a:accent3>
      <a:accent4>
        <a:srgbClr val="AAD3F2"/>
      </a:accent4>
      <a:accent5>
        <a:srgbClr val="F9C9BA"/>
      </a:accent5>
      <a:accent6>
        <a:srgbClr val="2C9ADC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finance.gov.sk/Default.aspx?CatID=1049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showGridLines="0" workbookViewId="0">
      <selection activeCell="G31" sqref="G31"/>
    </sheetView>
  </sheetViews>
  <sheetFormatPr defaultRowHeight="15" x14ac:dyDescent="0.25"/>
  <cols>
    <col min="1" max="16384" width="9" style="34"/>
  </cols>
  <sheetData>
    <row r="2" spans="1:11" ht="18.75" x14ac:dyDescent="0.3">
      <c r="B2" s="49" t="s">
        <v>38</v>
      </c>
      <c r="C2" s="35"/>
      <c r="D2" s="35"/>
      <c r="E2" s="35"/>
      <c r="F2" s="35"/>
      <c r="G2" s="35"/>
      <c r="H2" s="35"/>
      <c r="I2" s="35"/>
      <c r="J2" s="35"/>
      <c r="K2" s="35"/>
    </row>
    <row r="3" spans="1:11" ht="16.5" x14ac:dyDescent="0.3">
      <c r="B3" s="48" t="s">
        <v>36</v>
      </c>
      <c r="C3" s="36"/>
      <c r="D3" s="36"/>
      <c r="E3" s="36"/>
      <c r="F3" s="36"/>
      <c r="G3" s="36"/>
      <c r="H3" s="36"/>
      <c r="I3" s="36"/>
      <c r="J3" s="35"/>
      <c r="K3" s="35"/>
    </row>
    <row r="4" spans="1:11" ht="16.5" x14ac:dyDescent="0.3">
      <c r="A4" s="37"/>
      <c r="B4" s="35"/>
      <c r="C4" s="50"/>
      <c r="D4" s="35"/>
      <c r="E4" s="35"/>
      <c r="F4" s="35"/>
      <c r="G4" s="35"/>
      <c r="H4" s="35"/>
      <c r="I4" s="35"/>
      <c r="J4" s="35"/>
      <c r="K4" s="35"/>
    </row>
    <row r="5" spans="1:11" ht="16.5" x14ac:dyDescent="0.3">
      <c r="A5" s="52"/>
      <c r="B5" s="51">
        <v>1</v>
      </c>
      <c r="C5" s="38" t="s">
        <v>37</v>
      </c>
      <c r="D5" s="39"/>
      <c r="E5" s="39"/>
      <c r="F5" s="39"/>
      <c r="G5" s="39"/>
      <c r="H5" s="35"/>
      <c r="I5" s="35"/>
      <c r="J5" s="35"/>
      <c r="K5" s="35"/>
    </row>
    <row r="6" spans="1:11" ht="16.5" x14ac:dyDescent="0.3">
      <c r="A6" s="52"/>
      <c r="B6" s="51">
        <v>2</v>
      </c>
      <c r="C6" s="38" t="s">
        <v>8</v>
      </c>
      <c r="D6" s="39"/>
      <c r="E6" s="39"/>
      <c r="F6" s="39"/>
      <c r="G6" s="39"/>
      <c r="H6" s="35"/>
      <c r="I6" s="35"/>
      <c r="J6" s="35"/>
      <c r="K6" s="35"/>
    </row>
    <row r="7" spans="1:11" ht="16.5" x14ac:dyDescent="0.3">
      <c r="A7" s="52"/>
      <c r="B7" s="51">
        <v>3</v>
      </c>
      <c r="C7" s="38" t="s">
        <v>26</v>
      </c>
      <c r="D7" s="39"/>
      <c r="E7" s="39"/>
      <c r="F7" s="39"/>
      <c r="G7" s="39"/>
      <c r="H7" s="35"/>
      <c r="I7" s="35"/>
      <c r="J7" s="35"/>
      <c r="K7" s="35"/>
    </row>
    <row r="8" spans="1:11" ht="16.5" x14ac:dyDescent="0.3">
      <c r="A8" s="52"/>
      <c r="B8" s="51">
        <v>4</v>
      </c>
      <c r="C8" s="38" t="s">
        <v>30</v>
      </c>
      <c r="D8" s="39"/>
      <c r="E8" s="39"/>
      <c r="F8" s="39"/>
      <c r="G8" s="39"/>
      <c r="H8" s="35"/>
      <c r="I8" s="35"/>
      <c r="J8" s="35"/>
      <c r="K8" s="35"/>
    </row>
    <row r="9" spans="1:11" ht="16.5" x14ac:dyDescent="0.3">
      <c r="A9" s="37"/>
      <c r="B9" s="39"/>
      <c r="C9" s="39"/>
      <c r="D9" s="35"/>
      <c r="E9" s="35"/>
      <c r="F9" s="35"/>
      <c r="G9" s="35"/>
    </row>
    <row r="10" spans="1:11" ht="16.5" x14ac:dyDescent="0.3">
      <c r="A10" s="37"/>
      <c r="B10" s="39"/>
      <c r="C10" s="39"/>
      <c r="D10" s="35"/>
      <c r="E10" s="35"/>
      <c r="F10" s="35"/>
      <c r="G10" s="35"/>
    </row>
    <row r="11" spans="1:11" ht="16.5" x14ac:dyDescent="0.3">
      <c r="A11" s="37"/>
      <c r="B11" s="39"/>
      <c r="C11" s="39"/>
      <c r="D11" s="35"/>
      <c r="E11" s="35"/>
      <c r="F11" s="35"/>
      <c r="G11" s="35"/>
    </row>
    <row r="12" spans="1:11" ht="16.5" x14ac:dyDescent="0.3">
      <c r="A12" s="37"/>
      <c r="B12" s="39"/>
      <c r="C12" s="39"/>
      <c r="D12" s="35"/>
      <c r="E12" s="35"/>
      <c r="F12" s="35"/>
      <c r="G12" s="35"/>
    </row>
    <row r="13" spans="1:11" ht="16.5" x14ac:dyDescent="0.3">
      <c r="A13" s="37"/>
      <c r="B13" s="39"/>
      <c r="C13" s="39"/>
      <c r="D13" s="35"/>
      <c r="E13" s="35"/>
      <c r="F13" s="35"/>
      <c r="G13" s="35"/>
    </row>
    <row r="14" spans="1:11" ht="16.5" x14ac:dyDescent="0.3">
      <c r="A14" s="37"/>
      <c r="B14" s="39"/>
      <c r="C14" s="39"/>
      <c r="D14" s="35"/>
      <c r="E14" s="35"/>
      <c r="F14" s="35"/>
      <c r="G14" s="35"/>
    </row>
    <row r="15" spans="1:11" ht="16.5" x14ac:dyDescent="0.3">
      <c r="A15" s="37"/>
      <c r="B15" s="39"/>
      <c r="C15" s="39"/>
      <c r="D15" s="35"/>
      <c r="E15" s="35"/>
      <c r="F15" s="35"/>
      <c r="G15" s="35"/>
    </row>
    <row r="16" spans="1:11" ht="16.5" x14ac:dyDescent="0.3">
      <c r="A16" s="37"/>
      <c r="B16" s="39"/>
      <c r="C16" s="39"/>
      <c r="D16" s="35"/>
      <c r="E16" s="35"/>
      <c r="F16" s="35"/>
      <c r="G16" s="35"/>
    </row>
    <row r="17" spans="1:7" ht="16.5" x14ac:dyDescent="0.3">
      <c r="A17" s="37"/>
      <c r="B17" s="35"/>
      <c r="C17" s="35"/>
      <c r="D17" s="35"/>
      <c r="E17" s="35"/>
      <c r="F17" s="35"/>
      <c r="G17" s="35"/>
    </row>
    <row r="18" spans="1:7" x14ac:dyDescent="0.25">
      <c r="A18" s="37"/>
    </row>
    <row r="19" spans="1:7" x14ac:dyDescent="0.25">
      <c r="A19" s="37"/>
    </row>
    <row r="20" spans="1:7" x14ac:dyDescent="0.25">
      <c r="A20" s="37"/>
    </row>
    <row r="21" spans="1:7" x14ac:dyDescent="0.25">
      <c r="A21" s="37"/>
    </row>
    <row r="22" spans="1:7" x14ac:dyDescent="0.25">
      <c r="A22" s="37"/>
    </row>
  </sheetData>
  <hyperlinks>
    <hyperlink ref="B5" location="Grafy!A1" display="Grafy!A1"/>
    <hyperlink ref="B6:C6" location="Tab_1!A1" display="Tab_1!A1"/>
    <hyperlink ref="B7:C7" location="Tab_2!A1" display="Tab_2!A1"/>
    <hyperlink ref="B8:C8" location="Tab_3!A1" display="Tab_3!A1"/>
    <hyperlink ref="B5:C5" location="Grafy!A1" display="Grafy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showGridLines="0" tabSelected="1" workbookViewId="0">
      <selection activeCell="K24" sqref="K24"/>
    </sheetView>
  </sheetViews>
  <sheetFormatPr defaultRowHeight="14.25" x14ac:dyDescent="0.2"/>
  <cols>
    <col min="5" max="5" width="8.625" customWidth="1"/>
    <col min="6" max="6" width="13.375" customWidth="1"/>
  </cols>
  <sheetData>
    <row r="1" spans="2:12" ht="19.5" customHeight="1" x14ac:dyDescent="0.2"/>
    <row r="2" spans="2:12" x14ac:dyDescent="0.2">
      <c r="B2" s="40" t="s">
        <v>24</v>
      </c>
      <c r="L2" s="40" t="s">
        <v>39</v>
      </c>
    </row>
    <row r="21" spans="2:12" x14ac:dyDescent="0.2">
      <c r="L21" s="54" t="s">
        <v>42</v>
      </c>
    </row>
    <row r="22" spans="2:12" x14ac:dyDescent="0.2">
      <c r="B22" s="47"/>
      <c r="C22" s="47"/>
      <c r="D22" s="47"/>
      <c r="E22" s="47"/>
      <c r="F22" s="47"/>
      <c r="G22" s="47"/>
      <c r="H22" s="47"/>
      <c r="I22" s="47"/>
      <c r="J22" s="64"/>
      <c r="L22" s="54"/>
    </row>
    <row r="23" spans="2:12" x14ac:dyDescent="0.2">
      <c r="B23" s="47"/>
      <c r="C23" s="47"/>
      <c r="D23" s="47"/>
      <c r="E23" s="47"/>
      <c r="F23" s="47"/>
      <c r="G23" s="47"/>
      <c r="H23" s="47"/>
      <c r="I23" s="47"/>
      <c r="J23" s="47"/>
    </row>
    <row r="24" spans="2:12" x14ac:dyDescent="0.2">
      <c r="B24" s="40" t="s">
        <v>27</v>
      </c>
      <c r="L24" s="40" t="s">
        <v>29</v>
      </c>
    </row>
    <row r="40" spans="2:10" ht="19.5" customHeight="1" x14ac:dyDescent="0.2"/>
    <row r="41" spans="2:10" ht="19.5" customHeight="1" x14ac:dyDescent="0.2"/>
    <row r="42" spans="2:10" ht="36" customHeight="1" x14ac:dyDescent="0.2">
      <c r="B42" s="58" t="s">
        <v>46</v>
      </c>
      <c r="C42" s="58"/>
      <c r="D42" s="58"/>
      <c r="E42" s="58"/>
      <c r="F42" s="58"/>
      <c r="G42" s="58"/>
      <c r="H42" s="58"/>
      <c r="I42" s="58"/>
      <c r="J42" s="58"/>
    </row>
    <row r="43" spans="2:10" ht="36.75" customHeight="1" x14ac:dyDescent="0.2">
      <c r="B43" s="58" t="s">
        <v>43</v>
      </c>
      <c r="C43" s="58"/>
      <c r="D43" s="58"/>
      <c r="E43" s="58"/>
      <c r="F43" s="58"/>
      <c r="G43" s="58"/>
      <c r="H43" s="58"/>
      <c r="I43" s="58"/>
      <c r="J43" s="58"/>
    </row>
    <row r="45" spans="2:10" ht="12.75" customHeight="1" x14ac:dyDescent="0.25">
      <c r="B45" s="59" t="s">
        <v>44</v>
      </c>
      <c r="C45" s="59"/>
      <c r="D45" s="59"/>
      <c r="E45" s="59"/>
      <c r="F45" s="60" t="s">
        <v>45</v>
      </c>
      <c r="G45" s="60"/>
      <c r="H45" s="55"/>
      <c r="I45" s="55"/>
      <c r="J45" s="55"/>
    </row>
    <row r="47" spans="2:10" ht="15" x14ac:dyDescent="0.25">
      <c r="B47" s="56"/>
    </row>
  </sheetData>
  <mergeCells count="4">
    <mergeCell ref="B42:J42"/>
    <mergeCell ref="B43:J43"/>
    <mergeCell ref="B45:E45"/>
    <mergeCell ref="F45:G45"/>
  </mergeCells>
  <hyperlinks>
    <hyperlink ref="F45:G45" r:id="rId1" display="Daňový report 2015 (s. 31)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1"/>
  <sheetViews>
    <sheetView showGridLines="0" workbookViewId="0">
      <selection activeCell="O11" sqref="O11"/>
    </sheetView>
  </sheetViews>
  <sheetFormatPr defaultRowHeight="14.25" x14ac:dyDescent="0.2"/>
  <cols>
    <col min="2" max="2" width="52" bestFit="1" customWidth="1"/>
    <col min="3" max="15" width="7.75" bestFit="1" customWidth="1"/>
  </cols>
  <sheetData>
    <row r="3" spans="1:15" ht="15" thickBot="1" x14ac:dyDescent="0.25">
      <c r="A3" s="47"/>
      <c r="B3" s="1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thickBot="1" x14ac:dyDescent="0.25">
      <c r="A4" s="47"/>
      <c r="B4" s="41" t="s">
        <v>0</v>
      </c>
      <c r="C4" s="22">
        <v>2004</v>
      </c>
      <c r="D4" s="21">
        <v>2005</v>
      </c>
      <c r="E4" s="21">
        <v>2006</v>
      </c>
      <c r="F4" s="21">
        <v>2007</v>
      </c>
      <c r="G4" s="21">
        <v>2008</v>
      </c>
      <c r="H4" s="21">
        <v>2009</v>
      </c>
      <c r="I4" s="21">
        <v>2010</v>
      </c>
      <c r="J4" s="21">
        <v>2011</v>
      </c>
      <c r="K4" s="21">
        <v>2012</v>
      </c>
      <c r="L4" s="21">
        <v>2013</v>
      </c>
      <c r="M4" s="21">
        <v>2014</v>
      </c>
      <c r="N4" s="21">
        <v>2015</v>
      </c>
      <c r="O4" s="21">
        <v>2016</v>
      </c>
    </row>
    <row r="5" spans="1:15" x14ac:dyDescent="0.2">
      <c r="A5" s="47"/>
      <c r="B5" s="42" t="s">
        <v>1</v>
      </c>
      <c r="C5" s="23">
        <v>1171956.7608949081</v>
      </c>
      <c r="D5" s="23">
        <v>1344527.0297732856</v>
      </c>
      <c r="E5" s="23">
        <v>1599045.7678955058</v>
      </c>
      <c r="F5" s="23">
        <v>1848281.2355125144</v>
      </c>
      <c r="G5" s="23">
        <v>2087372.2460461042</v>
      </c>
      <c r="H5" s="23">
        <v>1582170.8174100001</v>
      </c>
      <c r="I5" s="23">
        <v>1659230.0023400004</v>
      </c>
      <c r="J5" s="23">
        <v>1659720.1398100003</v>
      </c>
      <c r="K5" s="23">
        <v>1670702.7855800004</v>
      </c>
      <c r="L5" s="23">
        <v>2047207.0796100001</v>
      </c>
      <c r="M5" s="23">
        <v>2363589.2069525039</v>
      </c>
      <c r="N5" s="23">
        <v>2814058.5913620349</v>
      </c>
      <c r="O5" s="23">
        <v>2719118</v>
      </c>
    </row>
    <row r="6" spans="1:15" x14ac:dyDescent="0.2">
      <c r="A6" s="47"/>
      <c r="B6" s="43" t="s">
        <v>2</v>
      </c>
      <c r="C6" s="24">
        <v>1208011.5316527253</v>
      </c>
      <c r="D6" s="24">
        <v>1301069.7564947223</v>
      </c>
      <c r="E6" s="24">
        <v>1377924.0266865827</v>
      </c>
      <c r="F6" s="24">
        <v>1597750.82821815</v>
      </c>
      <c r="G6" s="24">
        <v>1821210.8498762823</v>
      </c>
      <c r="H6" s="24">
        <v>1519334.30642</v>
      </c>
      <c r="I6" s="24">
        <v>1513900.1648199998</v>
      </c>
      <c r="J6" s="24">
        <v>1730541</v>
      </c>
      <c r="K6" s="24">
        <v>1864390.98499</v>
      </c>
      <c r="L6" s="24">
        <v>1881097.2937058334</v>
      </c>
      <c r="M6" s="24">
        <v>2017182.3444433</v>
      </c>
      <c r="N6" s="24">
        <v>2202397.4818267003</v>
      </c>
      <c r="O6" s="24">
        <v>2417990.8219999992</v>
      </c>
    </row>
    <row r="7" spans="1:15" x14ac:dyDescent="0.2">
      <c r="A7" s="47"/>
      <c r="B7" s="44" t="s">
        <v>3</v>
      </c>
      <c r="C7" s="25">
        <f>C8+C12</f>
        <v>27876.25</v>
      </c>
      <c r="D7" s="25">
        <f t="shared" ref="D7:O7" si="0">D8+D12</f>
        <v>30885.514173803356</v>
      </c>
      <c r="E7" s="25">
        <f t="shared" si="0"/>
        <v>37346.478125207461</v>
      </c>
      <c r="F7" s="25">
        <f t="shared" si="0"/>
        <v>42125.092611033659</v>
      </c>
      <c r="G7" s="25">
        <f t="shared" si="0"/>
        <v>49180.451470490596</v>
      </c>
      <c r="H7" s="25">
        <f t="shared" si="0"/>
        <v>55180.237470000007</v>
      </c>
      <c r="I7" s="25">
        <f t="shared" si="0"/>
        <v>44144.775980000006</v>
      </c>
      <c r="J7" s="25">
        <f t="shared" si="0"/>
        <v>41970</v>
      </c>
      <c r="K7" s="25">
        <f t="shared" si="0"/>
        <v>44694</v>
      </c>
      <c r="L7" s="25">
        <f t="shared" si="0"/>
        <v>46706</v>
      </c>
      <c r="M7" s="25">
        <f t="shared" si="0"/>
        <v>52205.651319999997</v>
      </c>
      <c r="N7" s="25">
        <f t="shared" si="0"/>
        <v>56949.523200000003</v>
      </c>
      <c r="O7" s="25">
        <f t="shared" si="0"/>
        <v>61631.050210000001</v>
      </c>
    </row>
    <row r="8" spans="1:15" x14ac:dyDescent="0.2">
      <c r="A8" s="47"/>
      <c r="B8" s="45" t="s">
        <v>4</v>
      </c>
      <c r="C8" s="26">
        <v>18896</v>
      </c>
      <c r="D8" s="24">
        <v>20525.127796587665</v>
      </c>
      <c r="E8" s="24">
        <v>25629.024762663481</v>
      </c>
      <c r="F8" s="24">
        <v>29306.224888800371</v>
      </c>
      <c r="G8" s="24">
        <v>34144.247327889498</v>
      </c>
      <c r="H8" s="24">
        <v>37495.97327000001</v>
      </c>
      <c r="I8" s="24">
        <v>28591.712300000007</v>
      </c>
      <c r="J8" s="24">
        <v>25444</v>
      </c>
      <c r="K8" s="24">
        <v>26146</v>
      </c>
      <c r="L8" s="24">
        <v>25762</v>
      </c>
      <c r="M8" s="24">
        <v>30465.651319999997</v>
      </c>
      <c r="N8" s="24">
        <v>32718.523200000003</v>
      </c>
      <c r="O8" s="24">
        <v>34455.689740000002</v>
      </c>
    </row>
    <row r="9" spans="1:15" x14ac:dyDescent="0.2">
      <c r="A9" s="47"/>
      <c r="B9" s="46" t="s">
        <v>5</v>
      </c>
      <c r="C9" s="27"/>
      <c r="D9" s="27">
        <f>D8/C8-1</f>
        <v>8.6215484578094026E-2</v>
      </c>
      <c r="E9" s="27">
        <f t="shared" ref="E9:O9" si="1">E8/D8-1</f>
        <v>0.24866578257916361</v>
      </c>
      <c r="F9" s="27">
        <f t="shared" si="1"/>
        <v>0.14347795751845616</v>
      </c>
      <c r="G9" s="27">
        <f t="shared" si="1"/>
        <v>0.16508514683984488</v>
      </c>
      <c r="H9" s="27">
        <f t="shared" si="1"/>
        <v>9.8163708513579584E-2</v>
      </c>
      <c r="I9" s="27">
        <f t="shared" si="1"/>
        <v>-0.23747245886598112</v>
      </c>
      <c r="J9" s="27">
        <f t="shared" si="1"/>
        <v>-0.11009177299255368</v>
      </c>
      <c r="K9" s="27">
        <f t="shared" si="1"/>
        <v>2.7590001572079803E-2</v>
      </c>
      <c r="L9" s="27">
        <f t="shared" si="1"/>
        <v>-1.4686758968867175E-2</v>
      </c>
      <c r="M9" s="27">
        <f t="shared" si="1"/>
        <v>0.18258098439562143</v>
      </c>
      <c r="N9" s="27">
        <f t="shared" si="1"/>
        <v>7.394793094480967E-2</v>
      </c>
      <c r="O9" s="27">
        <f t="shared" si="1"/>
        <v>5.3094283301881928E-2</v>
      </c>
    </row>
    <row r="10" spans="1:15" x14ac:dyDescent="0.2">
      <c r="A10" s="47"/>
      <c r="B10" s="46" t="s">
        <v>23</v>
      </c>
      <c r="C10" s="27"/>
      <c r="D10" s="27">
        <f>D8/C5</f>
        <v>1.7513553811417618E-2</v>
      </c>
      <c r="E10" s="27">
        <f t="shared" ref="E10:O10" si="2">E8/D5</f>
        <v>1.9061740073001768E-2</v>
      </c>
      <c r="F10" s="27">
        <f t="shared" si="2"/>
        <v>1.8327320879232938E-2</v>
      </c>
      <c r="G10" s="27">
        <f t="shared" si="2"/>
        <v>1.8473512943727722E-2</v>
      </c>
      <c r="H10" s="27">
        <f t="shared" si="2"/>
        <v>1.7963242225254646E-2</v>
      </c>
      <c r="I10" s="27">
        <f t="shared" si="2"/>
        <v>1.8071191798875667E-2</v>
      </c>
      <c r="J10" s="27">
        <f t="shared" si="2"/>
        <v>1.5334823962992778E-2</v>
      </c>
      <c r="K10" s="27">
        <f t="shared" si="2"/>
        <v>1.5753258258945458E-2</v>
      </c>
      <c r="L10" s="27">
        <f t="shared" si="2"/>
        <v>1.5419858171276392E-2</v>
      </c>
      <c r="M10" s="27">
        <f t="shared" si="2"/>
        <v>1.4881567977873449E-2</v>
      </c>
      <c r="N10" s="27">
        <f t="shared" si="2"/>
        <v>1.3842728298030123E-2</v>
      </c>
      <c r="O10" s="27">
        <f t="shared" si="2"/>
        <v>1.2244126631110077E-2</v>
      </c>
    </row>
    <row r="11" spans="1:15" x14ac:dyDescent="0.2">
      <c r="A11" s="47"/>
      <c r="B11" s="46" t="s">
        <v>6</v>
      </c>
      <c r="C11" s="25"/>
      <c r="D11" s="25"/>
      <c r="E11" s="25"/>
      <c r="F11" s="25"/>
      <c r="G11" s="25"/>
      <c r="H11" s="25"/>
      <c r="I11" s="28">
        <v>8417.5390000000007</v>
      </c>
      <c r="J11" s="28">
        <v>11191.087</v>
      </c>
      <c r="K11" s="28">
        <v>13423.537</v>
      </c>
      <c r="L11" s="28">
        <v>11199.127</v>
      </c>
      <c r="M11" s="28">
        <v>13630.950999999999</v>
      </c>
      <c r="N11" s="28">
        <v>14762.998</v>
      </c>
      <c r="O11" s="28">
        <f>20637464/1000</f>
        <v>20637.464</v>
      </c>
    </row>
    <row r="12" spans="1:15" x14ac:dyDescent="0.2">
      <c r="A12" s="47"/>
      <c r="B12" s="45" t="s">
        <v>7</v>
      </c>
      <c r="C12" s="26">
        <v>8980.25</v>
      </c>
      <c r="D12" s="24">
        <v>10360.386377215693</v>
      </c>
      <c r="E12" s="24">
        <v>11717.453362543982</v>
      </c>
      <c r="F12" s="24">
        <v>12818.867722233286</v>
      </c>
      <c r="G12" s="24">
        <v>15036.2041426011</v>
      </c>
      <c r="H12" s="24">
        <v>17684.264200000001</v>
      </c>
      <c r="I12" s="24">
        <v>15553.063680000003</v>
      </c>
      <c r="J12" s="24">
        <v>16526</v>
      </c>
      <c r="K12" s="24">
        <v>18548</v>
      </c>
      <c r="L12" s="24">
        <v>20944</v>
      </c>
      <c r="M12" s="24">
        <v>21740</v>
      </c>
      <c r="N12" s="24">
        <v>24231</v>
      </c>
      <c r="O12" s="24">
        <v>27175.36047</v>
      </c>
    </row>
    <row r="13" spans="1:15" x14ac:dyDescent="0.2">
      <c r="A13" s="47"/>
      <c r="B13" s="46" t="s">
        <v>5</v>
      </c>
      <c r="C13" s="27"/>
      <c r="D13" s="27">
        <f>D12/C12-1</f>
        <v>0.15368574117821798</v>
      </c>
      <c r="E13" s="27">
        <f t="shared" ref="E13:O13" si="3">E12/D12-1</f>
        <v>0.13098613660902814</v>
      </c>
      <c r="F13" s="27">
        <f t="shared" si="3"/>
        <v>9.399775920679887E-2</v>
      </c>
      <c r="G13" s="27">
        <f t="shared" si="3"/>
        <v>0.17297443646462041</v>
      </c>
      <c r="H13" s="27">
        <f t="shared" si="3"/>
        <v>0.17611227090860826</v>
      </c>
      <c r="I13" s="27">
        <f t="shared" si="3"/>
        <v>-0.12051394934486437</v>
      </c>
      <c r="J13" s="27">
        <f t="shared" si="3"/>
        <v>6.2555927244811294E-2</v>
      </c>
      <c r="K13" s="27">
        <f t="shared" si="3"/>
        <v>0.12235265642018645</v>
      </c>
      <c r="L13" s="27">
        <f t="shared" si="3"/>
        <v>0.12917834806987272</v>
      </c>
      <c r="M13" s="27">
        <f t="shared" si="3"/>
        <v>3.8006111535523246E-2</v>
      </c>
      <c r="N13" s="27">
        <f t="shared" si="3"/>
        <v>0.11458141674333033</v>
      </c>
      <c r="O13" s="27">
        <f t="shared" si="3"/>
        <v>0.12151213197969546</v>
      </c>
    </row>
    <row r="14" spans="1:15" x14ac:dyDescent="0.2">
      <c r="B14" s="46" t="s">
        <v>23</v>
      </c>
      <c r="C14" s="27"/>
      <c r="D14" s="27">
        <f>D12/C6</f>
        <v>8.576396918199336E-3</v>
      </c>
      <c r="E14" s="27">
        <f t="shared" ref="E14:O14" si="4">E12/D6</f>
        <v>9.006014707553087E-3</v>
      </c>
      <c r="F14" s="27">
        <f t="shared" si="4"/>
        <v>9.3030293934696136E-3</v>
      </c>
      <c r="G14" s="27">
        <f t="shared" si="4"/>
        <v>9.4108567350078207E-3</v>
      </c>
      <c r="H14" s="27">
        <f t="shared" si="4"/>
        <v>9.7101684855442853E-3</v>
      </c>
      <c r="I14" s="27">
        <f t="shared" si="4"/>
        <v>1.0236761991274724E-2</v>
      </c>
      <c r="J14" s="27">
        <f t="shared" si="4"/>
        <v>1.0916175573549075E-2</v>
      </c>
      <c r="K14" s="27">
        <f t="shared" si="4"/>
        <v>1.071803557384656E-2</v>
      </c>
      <c r="L14" s="27">
        <f t="shared" si="4"/>
        <v>1.1233695168351363E-2</v>
      </c>
      <c r="M14" s="27">
        <f t="shared" si="4"/>
        <v>1.155708430007433E-2</v>
      </c>
      <c r="N14" s="27">
        <f t="shared" si="4"/>
        <v>1.2012300259690824E-2</v>
      </c>
      <c r="O14" s="27">
        <f t="shared" si="4"/>
        <v>1.2338989984432948E-2</v>
      </c>
    </row>
    <row r="16" spans="1:15" ht="0.75" customHeight="1" x14ac:dyDescent="0.2">
      <c r="B16" s="7" t="s">
        <v>22</v>
      </c>
    </row>
    <row r="17" spans="2:15" hidden="1" x14ac:dyDescent="0.2"/>
    <row r="18" spans="2:15" ht="16.5" hidden="1" x14ac:dyDescent="0.3">
      <c r="B18" s="8" t="s">
        <v>25</v>
      </c>
    </row>
    <row r="19" spans="2:15" ht="16.5" hidden="1" x14ac:dyDescent="0.3">
      <c r="B19" s="8" t="s">
        <v>3</v>
      </c>
      <c r="C19">
        <f>C7/1000</f>
        <v>27.876249999999999</v>
      </c>
      <c r="D19">
        <f t="shared" ref="D19:O19" si="5">D7/1000</f>
        <v>30.885514173803355</v>
      </c>
      <c r="E19">
        <f t="shared" si="5"/>
        <v>37.346478125207462</v>
      </c>
      <c r="F19">
        <f t="shared" si="5"/>
        <v>42.125092611033658</v>
      </c>
      <c r="G19">
        <f t="shared" si="5"/>
        <v>49.180451470490596</v>
      </c>
      <c r="H19">
        <f t="shared" si="5"/>
        <v>55.180237470000009</v>
      </c>
      <c r="I19">
        <f t="shared" si="5"/>
        <v>44.144775980000006</v>
      </c>
      <c r="J19">
        <f t="shared" si="5"/>
        <v>41.97</v>
      </c>
      <c r="K19">
        <f t="shared" si="5"/>
        <v>44.694000000000003</v>
      </c>
      <c r="L19">
        <f t="shared" si="5"/>
        <v>46.706000000000003</v>
      </c>
      <c r="M19">
        <f t="shared" si="5"/>
        <v>52.205651319999994</v>
      </c>
      <c r="N19">
        <f t="shared" si="5"/>
        <v>56.949523200000002</v>
      </c>
      <c r="O19">
        <f t="shared" si="5"/>
        <v>61.631050209999998</v>
      </c>
    </row>
    <row r="20" spans="2:15" ht="16.5" hidden="1" x14ac:dyDescent="0.3">
      <c r="B20" s="8" t="s">
        <v>4</v>
      </c>
      <c r="C20">
        <f t="shared" ref="C20:O20" si="6">C8/1000</f>
        <v>18.896000000000001</v>
      </c>
      <c r="D20">
        <f t="shared" si="6"/>
        <v>20.525127796587665</v>
      </c>
      <c r="E20">
        <f t="shared" si="6"/>
        <v>25.62902476266348</v>
      </c>
      <c r="F20">
        <f t="shared" si="6"/>
        <v>29.306224888800372</v>
      </c>
      <c r="G20">
        <f t="shared" si="6"/>
        <v>34.144247327889495</v>
      </c>
      <c r="H20">
        <f t="shared" si="6"/>
        <v>37.495973270000007</v>
      </c>
      <c r="I20">
        <f t="shared" si="6"/>
        <v>28.591712300000008</v>
      </c>
      <c r="J20">
        <f t="shared" si="6"/>
        <v>25.443999999999999</v>
      </c>
      <c r="K20">
        <f t="shared" si="6"/>
        <v>26.146000000000001</v>
      </c>
      <c r="L20">
        <f t="shared" si="6"/>
        <v>25.762</v>
      </c>
      <c r="M20">
        <f t="shared" si="6"/>
        <v>30.465651319999996</v>
      </c>
      <c r="N20">
        <f t="shared" si="6"/>
        <v>32.7185232</v>
      </c>
      <c r="O20">
        <f t="shared" si="6"/>
        <v>34.455689740000004</v>
      </c>
    </row>
    <row r="21" spans="2:15" ht="16.5" hidden="1" x14ac:dyDescent="0.3">
      <c r="B21" s="8" t="s">
        <v>7</v>
      </c>
      <c r="C21">
        <f>C12/1000</f>
        <v>8.9802499999999998</v>
      </c>
      <c r="D21">
        <f t="shared" ref="D21:O21" si="7">D12/1000</f>
        <v>10.360386377215693</v>
      </c>
      <c r="E21">
        <f t="shared" si="7"/>
        <v>11.717453362543981</v>
      </c>
      <c r="F21">
        <f t="shared" si="7"/>
        <v>12.818867722233286</v>
      </c>
      <c r="G21">
        <f t="shared" si="7"/>
        <v>15.0362041426011</v>
      </c>
      <c r="H21">
        <f t="shared" si="7"/>
        <v>17.684264200000001</v>
      </c>
      <c r="I21">
        <f t="shared" si="7"/>
        <v>15.553063680000003</v>
      </c>
      <c r="J21">
        <f t="shared" si="7"/>
        <v>16.526</v>
      </c>
      <c r="K21">
        <f t="shared" si="7"/>
        <v>18.547999999999998</v>
      </c>
      <c r="L21">
        <f t="shared" si="7"/>
        <v>20.943999999999999</v>
      </c>
      <c r="M21">
        <f t="shared" si="7"/>
        <v>21.74</v>
      </c>
      <c r="N21">
        <f t="shared" si="7"/>
        <v>24.231000000000002</v>
      </c>
      <c r="O21">
        <f t="shared" si="7"/>
        <v>27.175360470000001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"/>
  <sheetViews>
    <sheetView showGridLines="0" workbookViewId="0">
      <selection activeCell="D20" sqref="D20"/>
    </sheetView>
  </sheetViews>
  <sheetFormatPr defaultRowHeight="14.25" x14ac:dyDescent="0.2"/>
  <cols>
    <col min="2" max="2" width="19" bestFit="1" customWidth="1"/>
  </cols>
  <sheetData>
    <row r="2" spans="2:15" ht="15" thickBot="1" x14ac:dyDescent="0.25">
      <c r="B2" s="53" t="s">
        <v>26</v>
      </c>
    </row>
    <row r="3" spans="2:15" ht="15" thickBot="1" x14ac:dyDescent="0.25">
      <c r="B3" s="21"/>
      <c r="C3" s="21">
        <v>2004</v>
      </c>
      <c r="D3" s="21">
        <v>2005</v>
      </c>
      <c r="E3" s="21">
        <v>2006</v>
      </c>
      <c r="F3" s="21">
        <v>2007</v>
      </c>
      <c r="G3" s="21">
        <v>2008</v>
      </c>
      <c r="H3" s="21">
        <v>2009</v>
      </c>
      <c r="I3" s="21">
        <v>2010</v>
      </c>
      <c r="J3" s="21">
        <v>2011</v>
      </c>
      <c r="K3" s="21">
        <v>2012</v>
      </c>
      <c r="L3" s="21">
        <v>2013</v>
      </c>
      <c r="M3" s="21">
        <v>2014</v>
      </c>
      <c r="N3" s="21">
        <v>2015</v>
      </c>
      <c r="O3" s="21">
        <v>2016</v>
      </c>
    </row>
    <row r="4" spans="2:15" x14ac:dyDescent="0.2">
      <c r="B4" s="57" t="s">
        <v>40</v>
      </c>
      <c r="C4" s="29">
        <v>0.50174961119751171</v>
      </c>
      <c r="D4" s="29">
        <v>0.55803063750083615</v>
      </c>
      <c r="E4" s="29">
        <v>0.59594459517349707</v>
      </c>
      <c r="F4" s="29">
        <v>0.67866043244013008</v>
      </c>
      <c r="G4" s="29">
        <v>0.90304930795847749</v>
      </c>
      <c r="H4" s="29">
        <v>0.76281502615311458</v>
      </c>
      <c r="I4" s="29">
        <v>0.58095000113582151</v>
      </c>
      <c r="J4" s="29">
        <v>0.59339380229723493</v>
      </c>
      <c r="K4" s="29">
        <v>0.6231905559205646</v>
      </c>
      <c r="L4" s="29">
        <v>0.6030324576743471</v>
      </c>
      <c r="M4" s="29">
        <v>0.32391453790524377</v>
      </c>
      <c r="N4" s="29">
        <v>0.32470089516267858</v>
      </c>
      <c r="O4" s="29">
        <v>0.34695969925602671</v>
      </c>
    </row>
    <row r="5" spans="2:15" x14ac:dyDescent="0.2">
      <c r="B5" s="57" t="s">
        <v>41</v>
      </c>
      <c r="C5" s="29">
        <v>0.7328885041226868</v>
      </c>
      <c r="D5" s="29">
        <v>0.66938830747318923</v>
      </c>
      <c r="E5" s="29">
        <v>0.76493249101898786</v>
      </c>
      <c r="F5" s="29">
        <v>0.87523184704407853</v>
      </c>
      <c r="G5" s="29">
        <v>0.90466505125679975</v>
      </c>
      <c r="H5" s="29">
        <v>0.90764799548669262</v>
      </c>
      <c r="I5" s="29">
        <v>0.82894517212472596</v>
      </c>
      <c r="J5" s="29">
        <v>0.9122186728044992</v>
      </c>
      <c r="K5" s="29">
        <v>0.8841485946384946</v>
      </c>
      <c r="L5" s="29">
        <v>0.90757959902062901</v>
      </c>
      <c r="M5" s="29">
        <v>0.82587530404320886</v>
      </c>
      <c r="N5" s="29">
        <v>0.82026307993882919</v>
      </c>
      <c r="O5" s="29">
        <v>0.88757704038680862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7"/>
  <sheetViews>
    <sheetView showGridLines="0" zoomScaleNormal="100" workbookViewId="0">
      <selection activeCell="B37" sqref="B37"/>
    </sheetView>
  </sheetViews>
  <sheetFormatPr defaultRowHeight="14.25" x14ac:dyDescent="0.2"/>
  <cols>
    <col min="7" max="7" width="16" bestFit="1" customWidth="1"/>
    <col min="8" max="8" width="13.25" bestFit="1" customWidth="1"/>
    <col min="9" max="9" width="10.75" bestFit="1" customWidth="1"/>
    <col min="17" max="17" width="19" bestFit="1" customWidth="1"/>
    <col min="18" max="18" width="15.25" bestFit="1" customWidth="1"/>
    <col min="19" max="19" width="12.125" bestFit="1" customWidth="1"/>
  </cols>
  <sheetData>
    <row r="3" spans="2:11" x14ac:dyDescent="0.2">
      <c r="B3" s="40" t="s">
        <v>30</v>
      </c>
      <c r="K3" s="11"/>
    </row>
    <row r="4" spans="2:11" x14ac:dyDescent="0.2">
      <c r="B4" s="10" t="s">
        <v>31</v>
      </c>
      <c r="C4" s="11"/>
      <c r="D4" s="11"/>
      <c r="E4" s="11"/>
      <c r="F4" s="11"/>
      <c r="G4" s="11"/>
      <c r="H4" s="11"/>
      <c r="I4" s="11"/>
      <c r="J4" s="11"/>
      <c r="K4" s="11"/>
    </row>
    <row r="5" spans="2:11" x14ac:dyDescent="0.2">
      <c r="B5" s="12"/>
      <c r="C5" s="61" t="s">
        <v>9</v>
      </c>
      <c r="D5" s="62"/>
      <c r="E5" s="62"/>
      <c r="F5" s="63"/>
      <c r="G5" s="61" t="s">
        <v>10</v>
      </c>
      <c r="H5" s="62"/>
      <c r="I5" s="63"/>
      <c r="J5" s="31"/>
      <c r="K5" s="11"/>
    </row>
    <row r="6" spans="2:11" x14ac:dyDescent="0.2">
      <c r="B6" s="13" t="s">
        <v>11</v>
      </c>
      <c r="C6" s="14">
        <v>0.02</v>
      </c>
      <c r="D6" s="13" t="s">
        <v>12</v>
      </c>
      <c r="E6" s="14">
        <v>0.01</v>
      </c>
      <c r="F6" s="13" t="s">
        <v>13</v>
      </c>
      <c r="G6" s="13" t="s">
        <v>14</v>
      </c>
      <c r="H6" s="13" t="s">
        <v>15</v>
      </c>
      <c r="I6" s="13" t="s">
        <v>13</v>
      </c>
      <c r="J6" s="30" t="s">
        <v>28</v>
      </c>
      <c r="K6" s="11"/>
    </row>
    <row r="7" spans="2:11" x14ac:dyDescent="0.2">
      <c r="B7" s="15">
        <v>2004</v>
      </c>
      <c r="C7" s="16">
        <v>12905</v>
      </c>
      <c r="D7" s="16" t="s">
        <v>16</v>
      </c>
      <c r="E7" s="16" t="s">
        <v>16</v>
      </c>
      <c r="F7" s="17">
        <f t="shared" ref="F7:F15" si="0">SUM(C7:D7)</f>
        <v>12905</v>
      </c>
      <c r="G7" s="16">
        <v>12815</v>
      </c>
      <c r="H7" s="16">
        <f t="shared" ref="H7:H11" si="1">J7-G7-C7</f>
        <v>70736</v>
      </c>
      <c r="I7" s="17">
        <f>H7+G7</f>
        <v>83551</v>
      </c>
      <c r="J7" s="17">
        <v>96456</v>
      </c>
      <c r="K7" s="11"/>
    </row>
    <row r="8" spans="2:11" x14ac:dyDescent="0.2">
      <c r="B8" s="15">
        <v>2005</v>
      </c>
      <c r="C8" s="16">
        <v>16684</v>
      </c>
      <c r="D8" s="16" t="s">
        <v>16</v>
      </c>
      <c r="E8" s="16" t="s">
        <v>16</v>
      </c>
      <c r="F8" s="17">
        <f t="shared" si="0"/>
        <v>16684</v>
      </c>
      <c r="G8" s="16">
        <v>13214</v>
      </c>
      <c r="H8" s="16">
        <f t="shared" si="1"/>
        <v>78452</v>
      </c>
      <c r="I8" s="17">
        <f t="shared" ref="I8:I14" si="2">H8+G8</f>
        <v>91666</v>
      </c>
      <c r="J8" s="17">
        <v>108350</v>
      </c>
      <c r="K8" s="11"/>
    </row>
    <row r="9" spans="2:11" x14ac:dyDescent="0.2">
      <c r="B9" s="15">
        <v>2006</v>
      </c>
      <c r="C9" s="16">
        <v>20867</v>
      </c>
      <c r="D9" s="16" t="s">
        <v>16</v>
      </c>
      <c r="E9" s="16" t="s">
        <v>16</v>
      </c>
      <c r="F9" s="17">
        <f t="shared" si="0"/>
        <v>20867</v>
      </c>
      <c r="G9" s="16">
        <v>14148</v>
      </c>
      <c r="H9" s="16">
        <f t="shared" si="1"/>
        <v>82677</v>
      </c>
      <c r="I9" s="17">
        <f t="shared" si="2"/>
        <v>96825</v>
      </c>
      <c r="J9" s="17">
        <v>117692</v>
      </c>
      <c r="K9" s="11"/>
    </row>
    <row r="10" spans="2:11" x14ac:dyDescent="0.2">
      <c r="B10" s="15">
        <v>2007</v>
      </c>
      <c r="C10" s="16">
        <v>28594</v>
      </c>
      <c r="D10" s="16" t="s">
        <v>16</v>
      </c>
      <c r="E10" s="16" t="s">
        <v>16</v>
      </c>
      <c r="F10" s="17">
        <f t="shared" si="0"/>
        <v>28594</v>
      </c>
      <c r="G10" s="16">
        <v>13539</v>
      </c>
      <c r="H10" s="16">
        <f t="shared" si="1"/>
        <v>92323</v>
      </c>
      <c r="I10" s="17">
        <f t="shared" si="2"/>
        <v>105862</v>
      </c>
      <c r="J10" s="17">
        <v>134456</v>
      </c>
      <c r="K10" s="11"/>
    </row>
    <row r="11" spans="2:11" x14ac:dyDescent="0.2">
      <c r="B11" s="15">
        <v>2008</v>
      </c>
      <c r="C11" s="16">
        <v>41757</v>
      </c>
      <c r="D11" s="16" t="s">
        <v>16</v>
      </c>
      <c r="E11" s="16" t="s">
        <v>16</v>
      </c>
      <c r="F11" s="17">
        <f t="shared" si="0"/>
        <v>41757</v>
      </c>
      <c r="G11" s="16">
        <v>4483</v>
      </c>
      <c r="H11" s="16">
        <f t="shared" si="1"/>
        <v>105051</v>
      </c>
      <c r="I11" s="17">
        <f>H11+G11</f>
        <v>109534</v>
      </c>
      <c r="J11" s="17">
        <v>151291</v>
      </c>
      <c r="K11" s="11"/>
    </row>
    <row r="12" spans="2:11" x14ac:dyDescent="0.2">
      <c r="B12" s="15">
        <v>2009</v>
      </c>
      <c r="C12" s="16">
        <v>32084</v>
      </c>
      <c r="D12" s="16" t="s">
        <v>16</v>
      </c>
      <c r="E12" s="16" t="s">
        <v>16</v>
      </c>
      <c r="F12" s="17">
        <f t="shared" si="0"/>
        <v>32084</v>
      </c>
      <c r="G12" s="16">
        <v>9976</v>
      </c>
      <c r="H12" s="16">
        <f>J12-G12-C12</f>
        <v>121119</v>
      </c>
      <c r="I12" s="17">
        <f t="shared" si="2"/>
        <v>131095</v>
      </c>
      <c r="J12" s="17">
        <v>163179</v>
      </c>
      <c r="K12" s="11"/>
    </row>
    <row r="13" spans="2:11" x14ac:dyDescent="0.2">
      <c r="B13" s="15">
        <v>2010</v>
      </c>
      <c r="C13" s="16">
        <v>2420</v>
      </c>
      <c r="D13" s="16">
        <v>23154</v>
      </c>
      <c r="E13" s="16" t="s">
        <v>16</v>
      </c>
      <c r="F13" s="17">
        <f t="shared" si="0"/>
        <v>25574</v>
      </c>
      <c r="G13" s="16">
        <v>18447</v>
      </c>
      <c r="H13" s="16">
        <f t="shared" ref="H13:H15" si="3">J13-G13-C13-D13</f>
        <v>129067</v>
      </c>
      <c r="I13" s="17">
        <f t="shared" si="2"/>
        <v>147514</v>
      </c>
      <c r="J13" s="17">
        <v>173088</v>
      </c>
      <c r="K13" s="11"/>
    </row>
    <row r="14" spans="2:11" x14ac:dyDescent="0.2">
      <c r="B14" s="15">
        <v>2011</v>
      </c>
      <c r="C14" s="16">
        <v>2066</v>
      </c>
      <c r="D14" s="16">
        <v>24953</v>
      </c>
      <c r="E14" s="16" t="s">
        <v>16</v>
      </c>
      <c r="F14" s="17">
        <f t="shared" si="0"/>
        <v>27019</v>
      </c>
      <c r="G14" s="16">
        <v>18514</v>
      </c>
      <c r="H14" s="16">
        <f t="shared" si="3"/>
        <v>136248</v>
      </c>
      <c r="I14" s="17">
        <f t="shared" si="2"/>
        <v>154762</v>
      </c>
      <c r="J14" s="17">
        <v>181781</v>
      </c>
      <c r="K14" s="11"/>
    </row>
    <row r="15" spans="2:11" x14ac:dyDescent="0.2">
      <c r="B15" s="15">
        <v>2012</v>
      </c>
      <c r="C15" s="16">
        <v>1954</v>
      </c>
      <c r="D15" s="16">
        <v>27450</v>
      </c>
      <c r="E15" s="16" t="s">
        <v>16</v>
      </c>
      <c r="F15" s="17">
        <f t="shared" si="0"/>
        <v>29404</v>
      </c>
      <c r="G15" s="16">
        <v>17779</v>
      </c>
      <c r="H15" s="16">
        <f t="shared" si="3"/>
        <v>152899</v>
      </c>
      <c r="I15" s="17">
        <f>H15+G15</f>
        <v>170678</v>
      </c>
      <c r="J15" s="17">
        <v>200082</v>
      </c>
      <c r="K15" s="11"/>
    </row>
    <row r="16" spans="2:11" x14ac:dyDescent="0.2">
      <c r="B16" s="15">
        <v>2013</v>
      </c>
      <c r="C16" s="16">
        <v>1846</v>
      </c>
      <c r="D16" s="16">
        <v>29534</v>
      </c>
      <c r="E16" s="16" t="s">
        <v>16</v>
      </c>
      <c r="F16" s="17">
        <f>SUM(C16:E16)</f>
        <v>31380</v>
      </c>
      <c r="G16" s="16">
        <v>20657</v>
      </c>
      <c r="H16" s="16">
        <f>J16-G16-C16-D16</f>
        <v>164745</v>
      </c>
      <c r="I16" s="17">
        <f>H16+G16</f>
        <v>185402</v>
      </c>
      <c r="J16" s="17">
        <v>216782</v>
      </c>
      <c r="K16" s="11"/>
    </row>
    <row r="17" spans="2:11" x14ac:dyDescent="0.2">
      <c r="B17" s="15">
        <v>2014</v>
      </c>
      <c r="C17" s="16">
        <v>3684</v>
      </c>
      <c r="D17" s="16">
        <v>54781</v>
      </c>
      <c r="E17" s="16">
        <v>434</v>
      </c>
      <c r="F17" s="17">
        <f>SUM(C17:E17)</f>
        <v>58899</v>
      </c>
      <c r="G17" s="16">
        <v>122936</v>
      </c>
      <c r="H17" s="16">
        <f>J17-G17-C17-D17</f>
        <v>45477</v>
      </c>
      <c r="I17" s="17">
        <f>H17+G17</f>
        <v>168413</v>
      </c>
      <c r="J17" s="17">
        <v>226878</v>
      </c>
      <c r="K17" s="11"/>
    </row>
    <row r="18" spans="2:11" x14ac:dyDescent="0.2">
      <c r="B18" s="15">
        <v>2015</v>
      </c>
      <c r="C18" s="16">
        <v>5337</v>
      </c>
      <c r="D18" s="16">
        <v>0</v>
      </c>
      <c r="E18" s="16">
        <v>55021</v>
      </c>
      <c r="F18" s="17">
        <f>SUM(C18:E18)</f>
        <v>60358</v>
      </c>
      <c r="G18" s="16">
        <v>125530</v>
      </c>
      <c r="H18" s="16">
        <f>J18-G18-C18-E18</f>
        <v>39473</v>
      </c>
      <c r="I18" s="17">
        <f>H18+G18</f>
        <v>165003</v>
      </c>
      <c r="J18" s="17">
        <v>225361</v>
      </c>
    </row>
    <row r="19" spans="2:11" x14ac:dyDescent="0.2">
      <c r="B19" s="15">
        <v>2016</v>
      </c>
      <c r="C19" s="16">
        <v>5810</v>
      </c>
      <c r="D19" s="16">
        <v>0</v>
      </c>
      <c r="E19" s="16">
        <v>60180</v>
      </c>
      <c r="F19" s="17">
        <f>SUM(C19:E19)</f>
        <v>65990</v>
      </c>
      <c r="G19" s="16">
        <v>124205</v>
      </c>
      <c r="H19" s="16">
        <f>J19-G19-C19-E19</f>
        <v>45010</v>
      </c>
      <c r="I19" s="17">
        <f>H19+G19</f>
        <v>169215</v>
      </c>
      <c r="J19" s="17">
        <v>235205</v>
      </c>
    </row>
    <row r="20" spans="2:11" x14ac:dyDescent="0.2">
      <c r="B20" s="3" t="s">
        <v>17</v>
      </c>
      <c r="C20" s="4"/>
      <c r="D20" s="4"/>
      <c r="E20" s="4"/>
      <c r="F20" s="4"/>
      <c r="G20" s="4"/>
      <c r="H20" s="4"/>
      <c r="I20" s="4"/>
      <c r="J20" s="4"/>
    </row>
    <row r="21" spans="2:11" ht="15" x14ac:dyDescent="0.25">
      <c r="B21" s="5"/>
      <c r="C21" s="6"/>
      <c r="D21" s="6"/>
      <c r="E21" s="6"/>
      <c r="F21" s="6"/>
      <c r="G21" s="6"/>
      <c r="H21" s="6"/>
      <c r="I21" s="4"/>
    </row>
    <row r="22" spans="2:11" x14ac:dyDescent="0.2">
      <c r="B22" s="9" t="s">
        <v>32</v>
      </c>
      <c r="C22" s="11"/>
      <c r="D22" s="11"/>
      <c r="E22" s="11"/>
      <c r="F22" s="11"/>
      <c r="G22" s="11"/>
      <c r="H22" s="11"/>
      <c r="I22" s="11"/>
    </row>
    <row r="23" spans="2:11" x14ac:dyDescent="0.2">
      <c r="B23" s="12"/>
      <c r="C23" s="61" t="s">
        <v>18</v>
      </c>
      <c r="D23" s="62"/>
      <c r="E23" s="62"/>
      <c r="F23" s="63"/>
      <c r="G23" s="61" t="s">
        <v>19</v>
      </c>
      <c r="H23" s="62"/>
      <c r="I23" s="63"/>
    </row>
    <row r="24" spans="2:11" x14ac:dyDescent="0.2">
      <c r="B24" s="13" t="s">
        <v>11</v>
      </c>
      <c r="C24" s="32" t="s">
        <v>33</v>
      </c>
      <c r="D24" s="33" t="s">
        <v>34</v>
      </c>
      <c r="E24" s="32" t="s">
        <v>35</v>
      </c>
      <c r="F24" s="13" t="s">
        <v>13</v>
      </c>
      <c r="G24" s="13" t="s">
        <v>20</v>
      </c>
      <c r="H24" s="13" t="s">
        <v>21</v>
      </c>
      <c r="I24" s="13" t="s">
        <v>13</v>
      </c>
    </row>
    <row r="25" spans="2:11" x14ac:dyDescent="0.2">
      <c r="B25" s="15">
        <v>2004</v>
      </c>
      <c r="C25" s="18">
        <f t="shared" ref="C25:C36" si="4">C7/J7</f>
        <v>0.13379157335987393</v>
      </c>
      <c r="D25" s="18" t="s">
        <v>16</v>
      </c>
      <c r="E25" s="19"/>
      <c r="F25" s="20">
        <f t="shared" ref="F25:F36" si="5">F7/J7</f>
        <v>0.13379157335987393</v>
      </c>
      <c r="G25" s="18">
        <f t="shared" ref="G25:G36" si="6">G7/J7</f>
        <v>0.13285850543252883</v>
      </c>
      <c r="H25" s="18">
        <f t="shared" ref="H25:H36" si="7">H7/J7</f>
        <v>0.73334992120759723</v>
      </c>
      <c r="I25" s="20">
        <f t="shared" ref="I25:I36" si="8">I7/J7</f>
        <v>0.86620842664012609</v>
      </c>
    </row>
    <row r="26" spans="2:11" x14ac:dyDescent="0.2">
      <c r="B26" s="15">
        <v>2005</v>
      </c>
      <c r="C26" s="18">
        <f t="shared" si="4"/>
        <v>0.15398246423627135</v>
      </c>
      <c r="D26" s="18" t="s">
        <v>16</v>
      </c>
      <c r="E26" s="19"/>
      <c r="F26" s="20">
        <f t="shared" si="5"/>
        <v>0.15398246423627135</v>
      </c>
      <c r="G26" s="18">
        <f t="shared" si="6"/>
        <v>0.12195662205814491</v>
      </c>
      <c r="H26" s="18">
        <f t="shared" si="7"/>
        <v>0.72406091370558379</v>
      </c>
      <c r="I26" s="20">
        <f t="shared" si="8"/>
        <v>0.84601753576372862</v>
      </c>
    </row>
    <row r="27" spans="2:11" x14ac:dyDescent="0.2">
      <c r="B27" s="15">
        <v>2006</v>
      </c>
      <c r="C27" s="18">
        <f t="shared" si="4"/>
        <v>0.17730177072358358</v>
      </c>
      <c r="D27" s="18" t="s">
        <v>16</v>
      </c>
      <c r="E27" s="19"/>
      <c r="F27" s="20">
        <f t="shared" si="5"/>
        <v>0.17730177072358358</v>
      </c>
      <c r="G27" s="18">
        <f t="shared" si="6"/>
        <v>0.12021207898582742</v>
      </c>
      <c r="H27" s="18">
        <f t="shared" si="7"/>
        <v>0.70248615029058903</v>
      </c>
      <c r="I27" s="20">
        <f t="shared" si="8"/>
        <v>0.82269822927641645</v>
      </c>
    </row>
    <row r="28" spans="2:11" x14ac:dyDescent="0.2">
      <c r="B28" s="15">
        <v>2007</v>
      </c>
      <c r="C28" s="18">
        <f t="shared" si="4"/>
        <v>0.21266436603796038</v>
      </c>
      <c r="D28" s="18" t="s">
        <v>16</v>
      </c>
      <c r="E28" s="19"/>
      <c r="F28" s="20">
        <f t="shared" si="5"/>
        <v>0.21266436603796038</v>
      </c>
      <c r="G28" s="18">
        <f t="shared" si="6"/>
        <v>0.10069465103825787</v>
      </c>
      <c r="H28" s="18">
        <f t="shared" si="7"/>
        <v>0.68664098292378173</v>
      </c>
      <c r="I28" s="20">
        <f t="shared" si="8"/>
        <v>0.78733563396203965</v>
      </c>
    </row>
    <row r="29" spans="2:11" x14ac:dyDescent="0.2">
      <c r="B29" s="15">
        <v>2008</v>
      </c>
      <c r="C29" s="18">
        <f t="shared" si="4"/>
        <v>0.27600452108849832</v>
      </c>
      <c r="D29" s="18" t="s">
        <v>16</v>
      </c>
      <c r="E29" s="19"/>
      <c r="F29" s="20">
        <f t="shared" si="5"/>
        <v>0.27600452108849832</v>
      </c>
      <c r="G29" s="18">
        <f t="shared" si="6"/>
        <v>2.9631637043842661E-2</v>
      </c>
      <c r="H29" s="18">
        <f t="shared" si="7"/>
        <v>0.69436384186765898</v>
      </c>
      <c r="I29" s="20">
        <f t="shared" si="8"/>
        <v>0.72399547891150162</v>
      </c>
    </row>
    <row r="30" spans="2:11" x14ac:dyDescent="0.2">
      <c r="B30" s="15">
        <v>2009</v>
      </c>
      <c r="C30" s="18">
        <f t="shared" si="4"/>
        <v>0.19661843742148194</v>
      </c>
      <c r="D30" s="18" t="s">
        <v>16</v>
      </c>
      <c r="E30" s="19"/>
      <c r="F30" s="20">
        <f t="shared" si="5"/>
        <v>0.19661843742148194</v>
      </c>
      <c r="G30" s="18">
        <f t="shared" si="6"/>
        <v>6.1135317657296587E-2</v>
      </c>
      <c r="H30" s="18">
        <f t="shared" si="7"/>
        <v>0.74224624492122149</v>
      </c>
      <c r="I30" s="20">
        <f t="shared" si="8"/>
        <v>0.80338156257851812</v>
      </c>
    </row>
    <row r="31" spans="2:11" x14ac:dyDescent="0.2">
      <c r="B31" s="15">
        <v>2010</v>
      </c>
      <c r="C31" s="18">
        <f t="shared" si="4"/>
        <v>1.3981327417267517E-2</v>
      </c>
      <c r="D31" s="18">
        <f t="shared" ref="D31:D34" si="9">D13/J13</f>
        <v>0.13377010537992234</v>
      </c>
      <c r="E31" s="19"/>
      <c r="F31" s="20">
        <f t="shared" si="5"/>
        <v>0.14775143279718986</v>
      </c>
      <c r="G31" s="18">
        <f t="shared" si="6"/>
        <v>0.10657584581253467</v>
      </c>
      <c r="H31" s="18">
        <f t="shared" si="7"/>
        <v>0.74567272139027552</v>
      </c>
      <c r="I31" s="20">
        <f t="shared" si="8"/>
        <v>0.85224856720281017</v>
      </c>
    </row>
    <row r="32" spans="2:11" x14ac:dyDescent="0.2">
      <c r="B32" s="15">
        <v>2011</v>
      </c>
      <c r="C32" s="18">
        <f t="shared" si="4"/>
        <v>1.13653242088007E-2</v>
      </c>
      <c r="D32" s="18">
        <f t="shared" si="9"/>
        <v>0.13726957162739781</v>
      </c>
      <c r="E32" s="19"/>
      <c r="F32" s="20">
        <f t="shared" si="5"/>
        <v>0.14863489583619852</v>
      </c>
      <c r="G32" s="18">
        <f t="shared" si="6"/>
        <v>0.10184782788080163</v>
      </c>
      <c r="H32" s="18">
        <f t="shared" si="7"/>
        <v>0.74951727628299991</v>
      </c>
      <c r="I32" s="20">
        <f t="shared" si="8"/>
        <v>0.85136510416380151</v>
      </c>
    </row>
    <row r="33" spans="2:9" x14ac:dyDescent="0.2">
      <c r="B33" s="15">
        <v>2012</v>
      </c>
      <c r="C33" s="18">
        <f t="shared" si="4"/>
        <v>9.7659959416639183E-3</v>
      </c>
      <c r="D33" s="18">
        <f t="shared" si="9"/>
        <v>0.13719375056226946</v>
      </c>
      <c r="E33" s="19"/>
      <c r="F33" s="20">
        <f t="shared" si="5"/>
        <v>0.1469597465039334</v>
      </c>
      <c r="G33" s="18">
        <f t="shared" si="6"/>
        <v>8.8858567987125284E-2</v>
      </c>
      <c r="H33" s="18">
        <f t="shared" si="7"/>
        <v>0.76418168550894139</v>
      </c>
      <c r="I33" s="20">
        <f t="shared" si="8"/>
        <v>0.8530402534960666</v>
      </c>
    </row>
    <row r="34" spans="2:9" x14ac:dyDescent="0.2">
      <c r="B34" s="15">
        <v>2013</v>
      </c>
      <c r="C34" s="18">
        <f t="shared" si="4"/>
        <v>8.5154671513317532E-3</v>
      </c>
      <c r="D34" s="18">
        <f t="shared" si="9"/>
        <v>0.13623824856307257</v>
      </c>
      <c r="E34" s="19"/>
      <c r="F34" s="20">
        <f t="shared" si="5"/>
        <v>0.14475371571440435</v>
      </c>
      <c r="G34" s="18">
        <f t="shared" si="6"/>
        <v>9.5289276784972926E-2</v>
      </c>
      <c r="H34" s="18">
        <f t="shared" si="7"/>
        <v>0.75995700750062278</v>
      </c>
      <c r="I34" s="20">
        <f t="shared" si="8"/>
        <v>0.85524628428559568</v>
      </c>
    </row>
    <row r="35" spans="2:9" x14ac:dyDescent="0.2">
      <c r="B35" s="15">
        <v>2014</v>
      </c>
      <c r="C35" s="18">
        <f>C17/J17</f>
        <v>1.6237801814190888E-2</v>
      </c>
      <c r="D35" s="18">
        <f>D17/J17</f>
        <v>0.24145576036460123</v>
      </c>
      <c r="E35" s="18">
        <f>E17/J17</f>
        <v>1.9129223635610329E-3</v>
      </c>
      <c r="F35" s="20">
        <f t="shared" si="5"/>
        <v>0.25960648454235313</v>
      </c>
      <c r="G35" s="18">
        <f t="shared" si="6"/>
        <v>0.54185950158234819</v>
      </c>
      <c r="H35" s="18">
        <f t="shared" si="7"/>
        <v>0.20044693623885965</v>
      </c>
      <c r="I35" s="20">
        <f t="shared" si="8"/>
        <v>0.74230643782120787</v>
      </c>
    </row>
    <row r="36" spans="2:9" x14ac:dyDescent="0.2">
      <c r="B36" s="15">
        <v>2015</v>
      </c>
      <c r="C36" s="18">
        <f t="shared" si="4"/>
        <v>2.3682003540985354E-2</v>
      </c>
      <c r="D36" s="18">
        <f>D18/J18</f>
        <v>0</v>
      </c>
      <c r="E36" s="18">
        <f>E18/J18</f>
        <v>0.2441460589897986</v>
      </c>
      <c r="F36" s="20">
        <f t="shared" si="5"/>
        <v>0.26782806253078395</v>
      </c>
      <c r="G36" s="18">
        <f t="shared" si="6"/>
        <v>0.55701740762598673</v>
      </c>
      <c r="H36" s="18">
        <f t="shared" si="7"/>
        <v>0.1751545298432293</v>
      </c>
      <c r="I36" s="20">
        <f t="shared" si="8"/>
        <v>0.73217193746921605</v>
      </c>
    </row>
    <row r="37" spans="2:9" x14ac:dyDescent="0.2">
      <c r="B37" s="15">
        <v>2016</v>
      </c>
      <c r="C37" s="18">
        <f t="shared" ref="C37" si="10">C19/J19</f>
        <v>2.4701855827894813E-2</v>
      </c>
      <c r="D37" s="18">
        <f t="shared" ref="D37" si="11">D19/J19</f>
        <v>0</v>
      </c>
      <c r="E37" s="18">
        <f>E19/J19</f>
        <v>0.25586190769754047</v>
      </c>
      <c r="F37" s="20">
        <f t="shared" ref="F37" si="12">F19/J19</f>
        <v>0.28056376352543527</v>
      </c>
      <c r="G37" s="18">
        <f t="shared" ref="G37" si="13">G19/J19</f>
        <v>0.52807125698858448</v>
      </c>
      <c r="H37" s="18">
        <f t="shared" ref="H37" si="14">H19/J19</f>
        <v>0.1913649794859803</v>
      </c>
      <c r="I37" s="20">
        <f t="shared" ref="I37" si="15">I19/J19</f>
        <v>0.71943623647456478</v>
      </c>
    </row>
  </sheetData>
  <mergeCells count="4">
    <mergeCell ref="C5:F5"/>
    <mergeCell ref="C23:F23"/>
    <mergeCell ref="G5:I5"/>
    <mergeCell ref="G23:I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Obsah</vt:lpstr>
      <vt:lpstr>Grafy</vt:lpstr>
      <vt:lpstr>Tab_1</vt:lpstr>
      <vt:lpstr>Tab_2</vt:lpstr>
      <vt:lpstr>Tab_3</vt:lpstr>
    </vt:vector>
  </TitlesOfParts>
  <Company>Ministerstvo financií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Paur Dusan</dc:creator>
  <cp:lastModifiedBy>Paur Dusan</cp:lastModifiedBy>
  <dcterms:created xsi:type="dcterms:W3CDTF">2017-07-27T09:26:42Z</dcterms:created>
  <dcterms:modified xsi:type="dcterms:W3CDTF">2018-01-22T12:26:03Z</dcterms:modified>
</cp:coreProperties>
</file>